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申し込み" sheetId="1" r:id="rId1"/>
    <sheet name="DataBase" sheetId="2" state="hidden" r:id="rId2"/>
    <sheet name="申し込み方法" sheetId="3" r:id="rId3"/>
    <sheet name="種目番号" sheetId="4" r:id="rId4"/>
  </sheets>
  <definedNames>
    <definedName name="_xlnm.Print_Area" localSheetId="0">'申し込み'!$A$1:$K$114</definedName>
    <definedName name="_xlnm.Print_Area" localSheetId="2">'申し込み方法'!$A$1:$Y$42</definedName>
  </definedNames>
  <calcPr fullCalcOnLoad="1"/>
</workbook>
</file>

<file path=xl/sharedStrings.xml><?xml version="1.0" encoding="utf-8"?>
<sst xmlns="http://schemas.openxmlformats.org/spreadsheetml/2006/main" count="543" uniqueCount="225">
  <si>
    <t>ナンバー</t>
  </si>
  <si>
    <t>学年</t>
  </si>
  <si>
    <t>性別</t>
  </si>
  <si>
    <t>種目番号</t>
  </si>
  <si>
    <t>１年男子１００ｍ</t>
  </si>
  <si>
    <t>１年女子１００ｍ</t>
  </si>
  <si>
    <t>２年男子１００ｍ</t>
  </si>
  <si>
    <t>２年女子１００ｍ</t>
  </si>
  <si>
    <t>３年男子１００ｍ</t>
  </si>
  <si>
    <t>３年女子１００ｍ</t>
  </si>
  <si>
    <t>ベスト男子１００ｍ</t>
  </si>
  <si>
    <t>ベスト女子１００ｍ</t>
  </si>
  <si>
    <t>男子２００ｍ</t>
  </si>
  <si>
    <t>女子２００ｍ</t>
  </si>
  <si>
    <t>男子４００ｍ</t>
  </si>
  <si>
    <t>男子８００ｍ</t>
  </si>
  <si>
    <t>女子８００ｍ</t>
  </si>
  <si>
    <t>１年男子１５００ｍ</t>
  </si>
  <si>
    <t>１年女子１５００ｍ</t>
  </si>
  <si>
    <t>ベスト男子１５００ｍ</t>
  </si>
  <si>
    <t>ベスト女子１５００ｍ</t>
  </si>
  <si>
    <t>男子３０００ｍ</t>
  </si>
  <si>
    <t>女子３０００ｍ</t>
  </si>
  <si>
    <t>男子１１０ｍH</t>
  </si>
  <si>
    <t>女子１００ｍH</t>
  </si>
  <si>
    <t>１年男子４００ｍR</t>
  </si>
  <si>
    <t>１年女子４００ｍR</t>
  </si>
  <si>
    <t>低学年男子４００ｍR</t>
  </si>
  <si>
    <t>低学年女子４００ｍR</t>
  </si>
  <si>
    <t>ベスト女子４００ｍR</t>
  </si>
  <si>
    <t>１年男子走高跳</t>
  </si>
  <si>
    <t>１年女子走高跳</t>
  </si>
  <si>
    <t>ベスト男子走高跳</t>
  </si>
  <si>
    <t>ベスト女子走高跳</t>
  </si>
  <si>
    <t>１年男子走幅跳</t>
  </si>
  <si>
    <t>ベスト男子走幅跳</t>
  </si>
  <si>
    <t>ベスト女子走幅跳</t>
  </si>
  <si>
    <t>男子三段跳</t>
  </si>
  <si>
    <t>男子砲丸投</t>
  </si>
  <si>
    <t>女子砲丸投</t>
  </si>
  <si>
    <t>女子三段跳</t>
  </si>
  <si>
    <t>１年女子走幅跳</t>
  </si>
  <si>
    <t>氏  名</t>
  </si>
  <si>
    <t>校 名</t>
  </si>
  <si>
    <t>種目名確認</t>
  </si>
  <si>
    <t>種　　　目</t>
  </si>
  <si>
    <t>種目コード</t>
  </si>
  <si>
    <t>大会コード</t>
  </si>
  <si>
    <t>通信</t>
  </si>
  <si>
    <t>選手権</t>
  </si>
  <si>
    <t>郡</t>
  </si>
  <si>
    <t>○</t>
  </si>
  <si>
    <t>大会番号</t>
  </si>
  <si>
    <t>大会名</t>
  </si>
  <si>
    <t>種目数</t>
  </si>
  <si>
    <t>実施種目数</t>
  </si>
  <si>
    <t>男子</t>
  </si>
  <si>
    <t>女子</t>
  </si>
  <si>
    <t>記録文字列</t>
  </si>
  <si>
    <t>ナンバーカード</t>
  </si>
  <si>
    <t>先頭番号</t>
  </si>
  <si>
    <t>割当数</t>
  </si>
  <si>
    <t>学校名</t>
  </si>
  <si>
    <t>竹屋敷</t>
  </si>
  <si>
    <t>大川筋</t>
  </si>
  <si>
    <t>東中筋</t>
  </si>
  <si>
    <t>中村西</t>
  </si>
  <si>
    <t>小筑紫</t>
  </si>
  <si>
    <t>布</t>
  </si>
  <si>
    <t>足摺岬</t>
  </si>
  <si>
    <t>下川口</t>
  </si>
  <si>
    <t>貝ノ川</t>
  </si>
  <si>
    <t>大正</t>
  </si>
  <si>
    <t>大奈路</t>
  </si>
  <si>
    <t>北ノ川</t>
  </si>
  <si>
    <t>西土佐</t>
  </si>
  <si>
    <t>予備枠</t>
  </si>
  <si>
    <t>高知県通信陸上大会</t>
  </si>
  <si>
    <t>幡多地区陸上選手権大会</t>
  </si>
  <si>
    <t>幡多地区中学校陸上競技大会</t>
  </si>
  <si>
    <t>○</t>
  </si>
  <si>
    <t>○</t>
  </si>
  <si>
    <t>フリガナ</t>
  </si>
  <si>
    <t>記録書式</t>
  </si>
  <si>
    <t>t1</t>
  </si>
  <si>
    <t>t1</t>
  </si>
  <si>
    <t>t2</t>
  </si>
  <si>
    <t>p</t>
  </si>
  <si>
    <t>t2</t>
  </si>
  <si>
    <t>l</t>
  </si>
  <si>
    <t>l</t>
  </si>
  <si>
    <t>記録確認</t>
  </si>
  <si>
    <t>上記の男子（　　）名、女子（　　）名は健康であり、本大会に出場することを認めます。</t>
  </si>
  <si>
    <t>　　年　　月　　日</t>
  </si>
  <si>
    <t>学校名</t>
  </si>
  <si>
    <t>校長名　</t>
  </si>
  <si>
    <t>印</t>
  </si>
  <si>
    <t>監督名</t>
  </si>
  <si>
    <t>佐　賀</t>
  </si>
  <si>
    <t>大　方</t>
  </si>
  <si>
    <t>下　田</t>
  </si>
  <si>
    <t>中　村</t>
  </si>
  <si>
    <t>蕨　岡</t>
  </si>
  <si>
    <t>大　用</t>
  </si>
  <si>
    <t>片　魚</t>
  </si>
  <si>
    <t>後　川</t>
  </si>
  <si>
    <t>八　束</t>
  </si>
  <si>
    <t>中　筋</t>
  </si>
  <si>
    <t>三　原</t>
  </si>
  <si>
    <t>宿　毛</t>
  </si>
  <si>
    <t>片　島</t>
  </si>
  <si>
    <t>橋　上</t>
  </si>
  <si>
    <t>清　水</t>
  </si>
  <si>
    <t>三　崎</t>
  </si>
  <si>
    <t>昭　和</t>
  </si>
  <si>
    <t>十　川</t>
  </si>
  <si>
    <t>大　月</t>
  </si>
  <si>
    <t>県中村</t>
  </si>
  <si>
    <t>東</t>
  </si>
  <si>
    <t>個人種目</t>
  </si>
  <si>
    <t>参加人数</t>
  </si>
  <si>
    <t>リレー</t>
  </si>
  <si>
    <t>参加人数・種目数</t>
  </si>
  <si>
    <t>大会コードを入力します。</t>
  </si>
  <si>
    <t>ナンバー、氏名、フリガナ、学年を入力します。</t>
  </si>
  <si>
    <t>ベスト男子４００ｍR</t>
  </si>
  <si>
    <t>第１回幡多地区陸上競技記録会</t>
  </si>
  <si>
    <t>第２回幡多地区陸上競技記録会</t>
  </si>
  <si>
    <t>１回記録会</t>
  </si>
  <si>
    <t>男子四種</t>
  </si>
  <si>
    <t>女子四種</t>
  </si>
  <si>
    <t>中学生</t>
  </si>
  <si>
    <t>通信陸上［１］、選手権［２］、郡陸［３］、記録会［４～７］</t>
  </si>
  <si>
    <t>【記録の入力について】</t>
  </si>
  <si>
    <t>種目番号を確認し出場種目番号を入力、次に記録文字列に記録を入力します。</t>
  </si>
  <si>
    <t>①</t>
  </si>
  <si>
    <t>４００ｍまでは秒で換算。たとえば１２秒３は１２３と３桁で入力します。</t>
  </si>
  <si>
    <t>②</t>
  </si>
  <si>
    <t>８００ｍ以上は分、秒と続けて入力し、秒以下は１桁で入力します。</t>
  </si>
  <si>
    <t>（例　１０′５９″７８の場合は１０５９７と入力）</t>
  </si>
  <si>
    <t>③</t>
  </si>
  <si>
    <t>フィールド種目の記録はｃｍで入力します。</t>
  </si>
  <si>
    <t>（例　６ｍ１２は６１２と入力）</t>
  </si>
  <si>
    <t>④</t>
  </si>
  <si>
    <t>四種については得点を入力します。</t>
  </si>
  <si>
    <t>学校名、校長名、監督名等必要事項をすべて入力します。</t>
  </si>
  <si>
    <t>四種競技</t>
  </si>
  <si>
    <t>住所</t>
  </si>
  <si>
    <t>電話番号</t>
  </si>
  <si>
    <t>Ａ４用紙にプリントアウトして、公印を押します。</t>
  </si>
  <si>
    <t>『申し込みファイルをメール（添付ファイル）で送る』場合</t>
  </si>
  <si>
    <t>※</t>
  </si>
  <si>
    <t>種目番号一覧</t>
  </si>
  <si>
    <t>【中学男子】</t>
  </si>
  <si>
    <t>【中学女子】</t>
  </si>
  <si>
    <t>【一般女子】</t>
  </si>
  <si>
    <t>【一般男子】</t>
  </si>
  <si>
    <t>男子１００ｍ</t>
  </si>
  <si>
    <t>男子１５００ｍ</t>
  </si>
  <si>
    <t>男子５０００ｍ</t>
  </si>
  <si>
    <t>男子４００ｍR</t>
  </si>
  <si>
    <t>男子１６００ｍR</t>
  </si>
  <si>
    <t>男子走幅跳</t>
  </si>
  <si>
    <t>男子走高跳</t>
  </si>
  <si>
    <t>男子円盤投</t>
  </si>
  <si>
    <t>男子やり投</t>
  </si>
  <si>
    <t>女子１００ｍ</t>
  </si>
  <si>
    <t>女子４００ｍ</t>
  </si>
  <si>
    <t>女子１５００ｍ</t>
  </si>
  <si>
    <t>女子４００ｍR</t>
  </si>
  <si>
    <t>女子走幅跳</t>
  </si>
  <si>
    <t>女子走高跳</t>
  </si>
  <si>
    <t>女子円盤投</t>
  </si>
  <si>
    <t>女子やり投</t>
  </si>
  <si>
    <t>１．</t>
  </si>
  <si>
    <t>２．</t>
  </si>
  <si>
    <t>３．</t>
  </si>
  <si>
    <t>４．</t>
  </si>
  <si>
    <t>５．</t>
  </si>
  <si>
    <t>６．</t>
  </si>
  <si>
    <t>◎</t>
  </si>
  <si>
    <t>申し込みファイルの請求先（下記のメールアドレスへ）</t>
  </si>
  <si>
    <t>幡多陸協主催競技会申し込みについて</t>
  </si>
  <si>
    <t>１ページに収めて下さい。）</t>
  </si>
  <si>
    <t>（そのまま印刷すると２ページになりますので、出場選手が少ない場合は、空白の行を削除して</t>
  </si>
  <si>
    <t>男子３０００ｍＳＣ</t>
  </si>
  <si>
    <t>沖ノ島</t>
  </si>
  <si>
    <r>
      <t>電気計時の記録も秒以下は１桁にしてください。</t>
    </r>
    <r>
      <rPr>
        <b/>
        <u val="single"/>
        <sz val="11"/>
        <rFont val="ＭＳ 明朝"/>
        <family val="1"/>
      </rPr>
      <t>（例　６１″３９の場合は６１３）</t>
    </r>
  </si>
  <si>
    <t>参加料</t>
  </si>
  <si>
    <t>幡多陸協ホームページ</t>
  </si>
  <si>
    <t>第３回幡多地区陸上競技記録会</t>
  </si>
  <si>
    <t>第４回幡多地区陸上競技記録会</t>
  </si>
  <si>
    <t>２回記録会</t>
  </si>
  <si>
    <t>３回記録会</t>
  </si>
  <si>
    <t>４回記録会</t>
  </si>
  <si>
    <t>男子100m（1本目）</t>
  </si>
  <si>
    <t>男子100m（２本目）</t>
  </si>
  <si>
    <t>女子100m（1本目）</t>
  </si>
  <si>
    <t>女子100m（２本目）</t>
  </si>
  <si>
    <t>女子100m（2本目）</t>
  </si>
  <si>
    <t>男子100m（2本目）</t>
  </si>
  <si>
    <t>*申込期限までに、押印した一覧表の提出をお願いします。</t>
  </si>
  <si>
    <t>メールで送った場合も、必ず申し込み一覧表を提出して下さい。</t>
  </si>
  <si>
    <r>
      <t>男子１１0ｍH</t>
    </r>
    <r>
      <rPr>
        <sz val="11"/>
        <rFont val="ＭＳ Ｐゴシック"/>
        <family val="3"/>
      </rPr>
      <t>(0.990m)</t>
    </r>
  </si>
  <si>
    <r>
      <t>男子１１０ｍH</t>
    </r>
    <r>
      <rPr>
        <sz val="11"/>
        <rFont val="ＭＳ Ｐゴシック"/>
        <family val="3"/>
      </rPr>
      <t>(0.914m)</t>
    </r>
  </si>
  <si>
    <t>男子１１０ｍH(0.914m)</t>
  </si>
  <si>
    <t>男子１１０ｍH(0.990m)</t>
  </si>
  <si>
    <t>女子１００ｍYH</t>
  </si>
  <si>
    <t>女子ジャベリックスロー</t>
  </si>
  <si>
    <t>男子ジャベリックスロー</t>
  </si>
  <si>
    <t>女子砲丸投(2.721Kg）</t>
  </si>
  <si>
    <t>女子砲丸投(4.000Kg）</t>
  </si>
  <si>
    <t>女子砲丸投(2.721Kg)</t>
  </si>
  <si>
    <t>女子砲丸投(4.000Kg)</t>
  </si>
  <si>
    <t>○</t>
  </si>
  <si>
    <t>男子砲丸投(5.000Kg)</t>
  </si>
  <si>
    <t>送付先　nobuo_yamashita@kt3.kochinet.ed.jp</t>
  </si>
  <si>
    <t>http://wwwb.pikara.ne.jp/hatariku/</t>
  </si>
  <si>
    <t>送付先　nobuo_yamashita@kt3.kochinet.ed.jp</t>
  </si>
  <si>
    <t>以下リレー種目</t>
  </si>
  <si>
    <t>リレー1</t>
  </si>
  <si>
    <t>リレー２</t>
  </si>
  <si>
    <t>リレー３</t>
  </si>
  <si>
    <t>リレー４</t>
  </si>
  <si>
    <t>平成27年度申込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</si>
</sst>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b/>
      <u val="single"/>
      <sz val="11"/>
      <name val="ＭＳ 明朝"/>
      <family val="1"/>
    </font>
    <font>
      <sz val="24"/>
      <name val="ＤＦ特太ゴシック体"/>
      <family val="3"/>
    </font>
    <font>
      <sz val="16"/>
      <name val="ＭＳ 明朝"/>
      <family val="1"/>
    </font>
    <font>
      <sz val="8"/>
      <name val="ＭＳ 明朝"/>
      <family val="1"/>
    </font>
    <font>
      <sz val="11"/>
      <color indexed="48"/>
      <name val="ＭＳ Ｐゴシック"/>
      <family val="3"/>
    </font>
    <font>
      <u val="double"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>
      <alignment horizontal="left" vertical="center"/>
    </xf>
    <xf numFmtId="0" fontId="0" fillId="33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distributed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distributed" vertical="center"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0" xfId="0" applyFill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>
      <alignment horizontal="left" vertical="center"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 shrinkToFit="1"/>
    </xf>
    <xf numFmtId="5" fontId="0" fillId="0" borderId="10" xfId="0" applyNumberFormat="1" applyBorder="1" applyAlignment="1" applyProtection="1">
      <alignment horizontal="right" vertical="center"/>
      <protection/>
    </xf>
    <xf numFmtId="5" fontId="0" fillId="0" borderId="10" xfId="0" applyNumberForma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43" applyAlignment="1" applyProtection="1">
      <alignment vertical="center"/>
      <protection/>
    </xf>
    <xf numFmtId="0" fontId="18" fillId="0" borderId="0" xfId="0" applyFont="1" applyBorder="1" applyAlignment="1">
      <alignment horizontal="left" vertical="center"/>
    </xf>
    <xf numFmtId="0" fontId="10" fillId="36" borderId="0" xfId="0" applyFont="1" applyFill="1" applyAlignment="1">
      <alignment vertical="center"/>
    </xf>
    <xf numFmtId="0" fontId="10" fillId="36" borderId="0" xfId="0" applyFont="1" applyFill="1" applyAlignment="1" applyProtection="1">
      <alignment vertical="center"/>
      <protection/>
    </xf>
    <xf numFmtId="0" fontId="54" fillId="36" borderId="0" xfId="0" applyFont="1" applyFill="1" applyAlignment="1" applyProtection="1">
      <alignment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5" borderId="22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horizontal="right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5" borderId="25" xfId="0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19" fillId="36" borderId="0" xfId="0" applyFont="1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5" fillId="37" borderId="0" xfId="0" applyFont="1" applyFill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b.pikara.ne.jp/hatarik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114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9.875" style="3" bestFit="1" customWidth="1"/>
    <col min="2" max="2" width="8.50390625" style="2" bestFit="1" customWidth="1"/>
    <col min="3" max="3" width="14.75390625" style="2" customWidth="1"/>
    <col min="4" max="4" width="20.875" style="2" customWidth="1"/>
    <col min="5" max="5" width="6.625" style="2" customWidth="1"/>
    <col min="6" max="7" width="5.875" style="2" customWidth="1"/>
    <col min="8" max="8" width="9.00390625" style="2" customWidth="1"/>
    <col min="9" max="9" width="11.00390625" style="2" customWidth="1"/>
    <col min="10" max="10" width="19.125" style="20" customWidth="1"/>
    <col min="11" max="11" width="10.25390625" style="33" bestFit="1" customWidth="1"/>
    <col min="12" max="16384" width="9.00390625" style="3" customWidth="1"/>
  </cols>
  <sheetData>
    <row r="1" spans="1:11" ht="13.5">
      <c r="A1" s="6" t="s">
        <v>47</v>
      </c>
      <c r="B1" s="2">
        <v>1</v>
      </c>
      <c r="C1" s="17"/>
      <c r="D1" s="17" t="s">
        <v>55</v>
      </c>
      <c r="E1" s="17">
        <f>INDEX(DataBase!C53:J53,1,B1+1)</f>
        <v>33</v>
      </c>
      <c r="F1" s="18"/>
      <c r="G1" s="18"/>
      <c r="H1" s="18"/>
      <c r="I1" s="18"/>
      <c r="J1" s="18"/>
      <c r="K1" s="31"/>
    </row>
    <row r="2" spans="1:11" ht="23.25" customHeight="1">
      <c r="A2" s="21" t="str">
        <f>"「"&amp;VLOOKUP(B1,DataBase!M2:N9,2)&amp;"」 参加申し込一覧表"</f>
        <v>「高知県通信陸上大会」 参加申し込一覧表</v>
      </c>
      <c r="B2" s="17"/>
      <c r="C2" s="21"/>
      <c r="D2" s="21"/>
      <c r="E2" s="21"/>
      <c r="F2" s="7"/>
      <c r="G2" s="18"/>
      <c r="H2" s="18"/>
      <c r="I2" s="18"/>
      <c r="J2" s="18"/>
      <c r="K2" s="31"/>
    </row>
    <row r="3" spans="1:11" s="2" customFormat="1" ht="18.75" customHeight="1">
      <c r="A3" s="5"/>
      <c r="B3" s="5" t="s">
        <v>0</v>
      </c>
      <c r="C3" s="5" t="s">
        <v>42</v>
      </c>
      <c r="D3" s="5" t="s">
        <v>82</v>
      </c>
      <c r="E3" s="5" t="s">
        <v>43</v>
      </c>
      <c r="F3" s="5" t="s">
        <v>1</v>
      </c>
      <c r="G3" s="5" t="s">
        <v>2</v>
      </c>
      <c r="H3" s="5" t="s">
        <v>3</v>
      </c>
      <c r="I3" s="5" t="s">
        <v>58</v>
      </c>
      <c r="J3" s="5" t="s">
        <v>44</v>
      </c>
      <c r="K3" s="32" t="s">
        <v>91</v>
      </c>
    </row>
    <row r="4" spans="1:11" ht="13.5">
      <c r="A4" s="8">
        <v>1</v>
      </c>
      <c r="B4" s="24"/>
      <c r="C4" s="25"/>
      <c r="E4" s="5">
        <f>IF(B4="","",VLOOKUP(B4,DataBase!$P$3:$R$45,3))</f>
      </c>
      <c r="G4" s="5">
        <f>IF(OR(H4="",H4&lt;10,H4&gt;84),"",VLOOKUP(H4,DataBase!$A$2:$K$52,11))</f>
      </c>
      <c r="H4" s="26"/>
      <c r="I4" s="27"/>
      <c r="J4" s="19">
        <f>IF(H4="","",IF(OR(H4&lt;10,H4&gt;84),"種目番号誤入力",IF(VLOOKUP(H4,DataBase!$A$2:$K$52,$B$1+3)="","実施対象外種目番号入力",VLOOKUP(H4,DataBase!$A$2:$K$52,2))))</f>
      </c>
      <c r="K4" s="32">
        <f>IF(I4="","",IF(VLOOKUP(H4,DataBase!$A$2:$K$52,3)="t1",TEXT(I4,"##″#"),IF(VLOOKUP(H4,DataBase!$A$2:$K$52,3)="t2",TEXT(I4,"#′##″#"),IF(VLOOKUP(H4,DataBase!$A$2:$K$52,3)="l",TEXT(I4,"#㍍##"),I4&amp;"点"))))</f>
      </c>
    </row>
    <row r="5" spans="1:11" ht="13.5">
      <c r="A5" s="8">
        <v>2</v>
      </c>
      <c r="B5" s="24"/>
      <c r="C5" s="25"/>
      <c r="E5" s="5">
        <f>IF(B5="","",VLOOKUP(B5,DataBase!$P$3:$R$45,3))</f>
      </c>
      <c r="G5" s="5">
        <f>IF(OR(H5="",H5&lt;10,H5&gt;84),"",VLOOKUP(H5,DataBase!$A$2:$K$52,11))</f>
      </c>
      <c r="H5" s="26"/>
      <c r="I5" s="27"/>
      <c r="J5" s="19">
        <f>IF(H5="","",IF(OR(H5&lt;10,H5&gt;84),"種目番号誤入力",IF(VLOOKUP(H5,DataBase!$A$2:$K$52,$B$1+3)="","実施対象外種目番号入力",VLOOKUP(H5,DataBase!$A$2:$K$52,2))))</f>
      </c>
      <c r="K5" s="32">
        <f>IF(I5="","",IF(VLOOKUP(H5,DataBase!$A$2:$K$52,3)="t1",TEXT(I5,"##″#"),IF(VLOOKUP(H5,DataBase!$A$2:$K$52,3)="t2",TEXT(I5,"#′##″#"),IF(VLOOKUP(H5,DataBase!$A$2:$K$52,3)="l",TEXT(I5,"#㍍##"),I5&amp;"点"))))</f>
      </c>
    </row>
    <row r="6" spans="1:11" ht="13.5">
      <c r="A6" s="8">
        <v>3</v>
      </c>
      <c r="B6" s="24"/>
      <c r="C6" s="25"/>
      <c r="E6" s="5">
        <f>IF(B6="","",VLOOKUP(B6,DataBase!$P$3:$R$45,3))</f>
      </c>
      <c r="G6" s="5">
        <f>IF(OR(H6="",H6&lt;10,H6&gt;84),"",VLOOKUP(H6,DataBase!$A$2:$K$52,11))</f>
      </c>
      <c r="H6" s="26"/>
      <c r="I6" s="27"/>
      <c r="J6" s="19">
        <f>IF(H6="","",IF(OR(H6&lt;10,H6&gt;84),"種目番号誤入力",IF(VLOOKUP(H6,DataBase!$A$2:$K$52,$B$1+3)="","実施対象外種目番号入力",VLOOKUP(H6,DataBase!$A$2:$K$52,2))))</f>
      </c>
      <c r="K6" s="32">
        <f>IF(I6="","",IF(VLOOKUP(H6,DataBase!$A$2:$K$52,3)="t1",TEXT(I6,"##″#"),IF(VLOOKUP(H6,DataBase!$A$2:$K$52,3)="t2",TEXT(I6,"#′##″#"),IF(VLOOKUP(H6,DataBase!$A$2:$K$52,3)="l",TEXT(I6,"#㍍##"),I6&amp;"点"))))</f>
      </c>
    </row>
    <row r="7" spans="1:11" ht="13.5">
      <c r="A7" s="8">
        <v>4</v>
      </c>
      <c r="B7" s="24"/>
      <c r="C7" s="25"/>
      <c r="E7" s="5">
        <f>IF(B7="","",VLOOKUP(B7,DataBase!$P$3:$R$45,3))</f>
      </c>
      <c r="G7" s="5">
        <f>IF(OR(H7="",H7&lt;10,H7&gt;84),"",VLOOKUP(H7,DataBase!$A$2:$K$52,11))</f>
      </c>
      <c r="H7" s="26"/>
      <c r="I7" s="27"/>
      <c r="J7" s="19">
        <f>IF(H7="","",IF(OR(H7&lt;10,H7&gt;84),"種目番号誤入力",IF(VLOOKUP(H7,DataBase!$A$2:$K$52,$B$1+3)="","実施対象外種目番号入力",VLOOKUP(H7,DataBase!$A$2:$K$52,2))))</f>
      </c>
      <c r="K7" s="32">
        <f>IF(I7="","",IF(VLOOKUP(H7,DataBase!$A$2:$K$52,3)="t1",TEXT(I7,"##″#"),IF(VLOOKUP(H7,DataBase!$A$2:$K$52,3)="t2",TEXT(I7,"#′##″#"),IF(VLOOKUP(H7,DataBase!$A$2:$K$52,3)="l",TEXT(I7,"#㍍##"),I7&amp;"点"))))</f>
      </c>
    </row>
    <row r="8" spans="1:11" ht="13.5">
      <c r="A8" s="8">
        <v>5</v>
      </c>
      <c r="B8" s="24"/>
      <c r="C8" s="25"/>
      <c r="E8" s="5">
        <f>IF(B8="","",VLOOKUP(B8,DataBase!$P$3:$R$45,3))</f>
      </c>
      <c r="G8" s="5">
        <f>IF(OR(H8="",H8&lt;10,H8&gt;84),"",VLOOKUP(H8,DataBase!$A$2:$K$52,11))</f>
      </c>
      <c r="H8" s="26"/>
      <c r="I8" s="27"/>
      <c r="J8" s="19">
        <f>IF(H8="","",IF(OR(H8&lt;10,H8&gt;84),"種目番号誤入力",IF(VLOOKUP(H8,DataBase!$A$2:$K$52,$B$1+3)="","実施対象外種目番号入力",VLOOKUP(H8,DataBase!$A$2:$K$52,2))))</f>
      </c>
      <c r="K8" s="32">
        <f>IF(I8="","",IF(VLOOKUP(H8,DataBase!$A$2:$K$52,3)="t1",TEXT(I8,"##″#"),IF(VLOOKUP(H8,DataBase!$A$2:$K$52,3)="t2",TEXT(I8,"#′##″#"),IF(VLOOKUP(H8,DataBase!$A$2:$K$52,3)="l",TEXT(I8,"#㍍##"),I8&amp;"点"))))</f>
      </c>
    </row>
    <row r="9" spans="1:11" ht="13.5">
      <c r="A9" s="8">
        <v>6</v>
      </c>
      <c r="B9" s="24"/>
      <c r="C9" s="25"/>
      <c r="E9" s="5">
        <f>IF(B9="","",VLOOKUP(B9,DataBase!$P$3:$R$45,3))</f>
      </c>
      <c r="G9" s="5">
        <f>IF(OR(H9="",H9&lt;10,H9&gt;84),"",VLOOKUP(H9,DataBase!$A$2:$K$52,11))</f>
      </c>
      <c r="H9" s="26"/>
      <c r="I9" s="27"/>
      <c r="J9" s="19">
        <f>IF(H9="","",IF(OR(H9&lt;10,H9&gt;84),"種目番号誤入力",IF(VLOOKUP(H9,DataBase!$A$2:$K$52,$B$1+3)="","実施対象外種目番号入力",VLOOKUP(H9,DataBase!$A$2:$K$52,2))))</f>
      </c>
      <c r="K9" s="32">
        <f>IF(I9="","",IF(VLOOKUP(H9,DataBase!$A$2:$K$52,3)="t1",TEXT(I9,"##″#"),IF(VLOOKUP(H9,DataBase!$A$2:$K$52,3)="t2",TEXT(I9,"#′##″#"),IF(VLOOKUP(H9,DataBase!$A$2:$K$52,3)="l",TEXT(I9,"#㍍##"),I9&amp;"点"))))</f>
      </c>
    </row>
    <row r="10" spans="1:11" ht="13.5">
      <c r="A10" s="8">
        <v>7</v>
      </c>
      <c r="B10" s="24"/>
      <c r="C10" s="25"/>
      <c r="E10" s="5">
        <f>IF(B10="","",VLOOKUP(B10,DataBase!$P$3:$R$45,3))</f>
      </c>
      <c r="G10" s="5">
        <f>IF(OR(H10="",H10&lt;10,H10&gt;84),"",VLOOKUP(H10,DataBase!$A$2:$K$52,11))</f>
      </c>
      <c r="H10" s="26"/>
      <c r="I10" s="27"/>
      <c r="J10" s="19">
        <f>IF(H10="","",IF(OR(H10&lt;10,H10&gt;84),"種目番号誤入力",IF(VLOOKUP(H10,DataBase!$A$2:$K$52,$B$1+3)="","実施対象外種目番号入力",VLOOKUP(H10,DataBase!$A$2:$K$52,2))))</f>
      </c>
      <c r="K10" s="32">
        <f>IF(I10="","",IF(VLOOKUP(H10,DataBase!$A$2:$K$52,3)="t1",TEXT(I10,"##″#"),IF(VLOOKUP(H10,DataBase!$A$2:$K$52,3)="t2",TEXT(I10,"#′##″#"),IF(VLOOKUP(H10,DataBase!$A$2:$K$52,3)="l",TEXT(I10,"#㍍##"),I10&amp;"点"))))</f>
      </c>
    </row>
    <row r="11" spans="1:11" ht="13.5">
      <c r="A11" s="8">
        <v>8</v>
      </c>
      <c r="B11" s="24"/>
      <c r="C11" s="25"/>
      <c r="E11" s="5">
        <f>IF(B11="","",VLOOKUP(B11,DataBase!$P$3:$R$45,3))</f>
      </c>
      <c r="G11" s="5">
        <f>IF(OR(H11="",H11&lt;10,H11&gt;84),"",VLOOKUP(H11,DataBase!$A$2:$K$52,11))</f>
      </c>
      <c r="H11" s="26"/>
      <c r="I11" s="27"/>
      <c r="J11" s="19">
        <f>IF(H11="","",IF(OR(H11&lt;10,H11&gt;84),"種目番号誤入力",IF(VLOOKUP(H11,DataBase!$A$2:$K$52,$B$1+3)="","実施対象外種目番号入力",VLOOKUP(H11,DataBase!$A$2:$K$52,2))))</f>
      </c>
      <c r="K11" s="32">
        <f>IF(I11="","",IF(VLOOKUP(H11,DataBase!$A$2:$K$52,3)="t1",TEXT(I11,"##″#"),IF(VLOOKUP(H11,DataBase!$A$2:$K$52,3)="t2",TEXT(I11,"#′##″#"),IF(VLOOKUP(H11,DataBase!$A$2:$K$52,3)="l",TEXT(I11,"#㍍##"),I11&amp;"点"))))</f>
      </c>
    </row>
    <row r="12" spans="1:11" ht="13.5">
      <c r="A12" s="8">
        <v>9</v>
      </c>
      <c r="B12" s="24"/>
      <c r="C12" s="25"/>
      <c r="E12" s="5">
        <f>IF(B12="","",VLOOKUP(B12,DataBase!$P$3:$R$45,3))</f>
      </c>
      <c r="G12" s="5">
        <f>IF(OR(H12="",H12&lt;10,H12&gt;84),"",VLOOKUP(H12,DataBase!$A$2:$K$52,11))</f>
      </c>
      <c r="H12" s="26"/>
      <c r="I12" s="27"/>
      <c r="J12" s="19">
        <f>IF(H12="","",IF(OR(H12&lt;10,H12&gt;84),"種目番号誤入力",IF(VLOOKUP(H12,DataBase!$A$2:$K$52,$B$1+3)="","実施対象外種目番号入力",VLOOKUP(H12,DataBase!$A$2:$K$52,2))))</f>
      </c>
      <c r="K12" s="32">
        <f>IF(I12="","",IF(VLOOKUP(H12,DataBase!$A$2:$K$52,3)="t1",TEXT(I12,"##″#"),IF(VLOOKUP(H12,DataBase!$A$2:$K$52,3)="t2",TEXT(I12,"#′##″#"),IF(VLOOKUP(H12,DataBase!$A$2:$K$52,3)="l",TEXT(I12,"#㍍##"),I12&amp;"点"))))</f>
      </c>
    </row>
    <row r="13" spans="1:11" ht="13.5">
      <c r="A13" s="8">
        <v>10</v>
      </c>
      <c r="B13" s="24"/>
      <c r="C13" s="25"/>
      <c r="E13" s="5">
        <f>IF(B13="","",VLOOKUP(B13,DataBase!$P$3:$R$45,3))</f>
      </c>
      <c r="G13" s="5">
        <f>IF(OR(H13="",H13&lt;10,H13&gt;84),"",VLOOKUP(H13,DataBase!$A$2:$K$52,11))</f>
      </c>
      <c r="H13" s="26"/>
      <c r="I13" s="27"/>
      <c r="J13" s="19">
        <f>IF(H13="","",IF(OR(H13&lt;10,H13&gt;84),"種目番号誤入力",IF(VLOOKUP(H13,DataBase!$A$2:$K$52,$B$1+3)="","実施対象外種目番号入力",VLOOKUP(H13,DataBase!$A$2:$K$52,2))))</f>
      </c>
      <c r="K13" s="32">
        <f>IF(I13="","",IF(VLOOKUP(H13,DataBase!$A$2:$K$52,3)="t1",TEXT(I13,"##″#"),IF(VLOOKUP(H13,DataBase!$A$2:$K$52,3)="t2",TEXT(I13,"#′##″#"),IF(VLOOKUP(H13,DataBase!$A$2:$K$52,3)="l",TEXT(I13,"#㍍##"),I13&amp;"点"))))</f>
      </c>
    </row>
    <row r="14" spans="1:11" ht="13.5">
      <c r="A14" s="8">
        <v>11</v>
      </c>
      <c r="B14" s="24"/>
      <c r="C14" s="25"/>
      <c r="E14" s="5">
        <f>IF(B14="","",VLOOKUP(B14,DataBase!$P$3:$R$45,3))</f>
      </c>
      <c r="G14" s="5">
        <f>IF(OR(H14="",H14&lt;10,H14&gt;84),"",VLOOKUP(H14,DataBase!$A$2:$K$52,11))</f>
      </c>
      <c r="H14" s="26"/>
      <c r="I14" s="28"/>
      <c r="J14" s="19">
        <f>IF(H14="","",IF(OR(H14&lt;10,H14&gt;84),"種目番号誤入力",IF(VLOOKUP(H14,DataBase!$A$2:$K$52,$B$1+3)="","実施対象外種目番号入力",VLOOKUP(H14,DataBase!$A$2:$K$52,2))))</f>
      </c>
      <c r="K14" s="32">
        <f>IF(I14="","",IF(VLOOKUP(H14,DataBase!$A$2:$K$52,3)="t1",TEXT(I14,"##″#"),IF(VLOOKUP(H14,DataBase!$A$2:$K$52,3)="t2",TEXT(I14,"#′##″#"),IF(VLOOKUP(H14,DataBase!$A$2:$K$52,3)="l",TEXT(I14,"#㍍##"),I14&amp;"点"))))</f>
      </c>
    </row>
    <row r="15" spans="1:11" ht="13.5">
      <c r="A15" s="8">
        <v>12</v>
      </c>
      <c r="B15" s="24"/>
      <c r="C15" s="25"/>
      <c r="E15" s="5">
        <f>IF(B15="","",VLOOKUP(B15,DataBase!$P$3:$R$45,3))</f>
      </c>
      <c r="G15" s="5">
        <f>IF(OR(H15="",H15&lt;10,H15&gt;84),"",VLOOKUP(H15,DataBase!$A$2:$K$52,11))</f>
      </c>
      <c r="H15" s="26"/>
      <c r="I15" s="28"/>
      <c r="J15" s="19">
        <f>IF(H15="","",IF(OR(H15&lt;10,H15&gt;84),"種目番号誤入力",IF(VLOOKUP(H15,DataBase!$A$2:$K$52,$B$1+3)="","実施対象外種目番号入力",VLOOKUP(H15,DataBase!$A$2:$K$52,2))))</f>
      </c>
      <c r="K15" s="32">
        <f>IF(I15="","",IF(VLOOKUP(H15,DataBase!$A$2:$K$52,3)="t1",TEXT(I15,"##″#"),IF(VLOOKUP(H15,DataBase!$A$2:$K$52,3)="t2",TEXT(I15,"#′##″#"),IF(VLOOKUP(H15,DataBase!$A$2:$K$52,3)="l",TEXT(I15,"#㍍##"),I15&amp;"点"))))</f>
      </c>
    </row>
    <row r="16" spans="1:11" ht="13.5">
      <c r="A16" s="8">
        <v>13</v>
      </c>
      <c r="B16" s="24"/>
      <c r="C16" s="25"/>
      <c r="E16" s="5">
        <f>IF(B16="","",VLOOKUP(B16,DataBase!$P$3:$R$45,3))</f>
      </c>
      <c r="G16" s="5">
        <f>IF(OR(H16="",H16&lt;10,H16&gt;84),"",VLOOKUP(H16,DataBase!$A$2:$K$52,11))</f>
      </c>
      <c r="H16" s="26"/>
      <c r="I16" s="28"/>
      <c r="J16" s="19">
        <f>IF(H16="","",IF(OR(H16&lt;10,H16&gt;84),"種目番号誤入力",IF(VLOOKUP(H16,DataBase!$A$2:$K$52,$B$1+3)="","実施対象外種目番号入力",VLOOKUP(H16,DataBase!$A$2:$K$52,2))))</f>
      </c>
      <c r="K16" s="32">
        <f>IF(I16="","",IF(VLOOKUP(H16,DataBase!$A$2:$K$52,3)="t1",TEXT(I16,"##″#"),IF(VLOOKUP(H16,DataBase!$A$2:$K$52,3)="t2",TEXT(I16,"#′##″#"),IF(VLOOKUP(H16,DataBase!$A$2:$K$52,3)="l",TEXT(I16,"#㍍##"),I16&amp;"点"))))</f>
      </c>
    </row>
    <row r="17" spans="1:11" ht="13.5">
      <c r="A17" s="8">
        <v>14</v>
      </c>
      <c r="B17" s="24"/>
      <c r="C17" s="25"/>
      <c r="E17" s="5">
        <f>IF(B17="","",VLOOKUP(B17,DataBase!$P$3:$R$45,3))</f>
      </c>
      <c r="G17" s="5">
        <f>IF(OR(H17="",H17&lt;10,H17&gt;84),"",VLOOKUP(H17,DataBase!$A$2:$K$52,11))</f>
      </c>
      <c r="H17" s="26"/>
      <c r="I17" s="28"/>
      <c r="J17" s="19">
        <f>IF(H17="","",IF(OR(H17&lt;10,H17&gt;84),"種目番号誤入力",IF(VLOOKUP(H17,DataBase!$A$2:$K$52,$B$1+3)="","実施対象外種目番号入力",VLOOKUP(H17,DataBase!$A$2:$K$52,2))))</f>
      </c>
      <c r="K17" s="32">
        <f>IF(I17="","",IF(VLOOKUP(H17,DataBase!$A$2:$K$52,3)="t1",TEXT(I17,"##″#"),IF(VLOOKUP(H17,DataBase!$A$2:$K$52,3)="t2",TEXT(I17,"#′##″#"),IF(VLOOKUP(H17,DataBase!$A$2:$K$52,3)="l",TEXT(I17,"#㍍##"),I17&amp;"点"))))</f>
      </c>
    </row>
    <row r="18" spans="1:11" ht="13.5">
      <c r="A18" s="8">
        <v>15</v>
      </c>
      <c r="B18" s="24"/>
      <c r="C18" s="25"/>
      <c r="E18" s="5">
        <f>IF(B18="","",VLOOKUP(B18,DataBase!$P$3:$R$45,3))</f>
      </c>
      <c r="G18" s="5">
        <f>IF(OR(H18="",H18&lt;10,H18&gt;84),"",VLOOKUP(H18,DataBase!$A$2:$K$52,11))</f>
      </c>
      <c r="H18" s="26"/>
      <c r="I18" s="28"/>
      <c r="J18" s="19">
        <f>IF(H18="","",IF(OR(H18&lt;10,H18&gt;84),"種目番号誤入力",IF(VLOOKUP(H18,DataBase!$A$2:$K$52,$B$1+3)="","実施対象外種目番号入力",VLOOKUP(H18,DataBase!$A$2:$K$52,2))))</f>
      </c>
      <c r="K18" s="32">
        <f>IF(I18="","",IF(VLOOKUP(H18,DataBase!$A$2:$K$52,3)="t1",TEXT(I18,"##″#"),IF(VLOOKUP(H18,DataBase!$A$2:$K$52,3)="t2",TEXT(I18,"#′##″#"),IF(VLOOKUP(H18,DataBase!$A$2:$K$52,3)="l",TEXT(I18,"#㍍##"),I18&amp;"点"))))</f>
      </c>
    </row>
    <row r="19" spans="1:11" ht="13.5">
      <c r="A19" s="8">
        <v>16</v>
      </c>
      <c r="B19" s="24"/>
      <c r="C19" s="25"/>
      <c r="E19" s="5">
        <f>IF(B19="","",VLOOKUP(B19,DataBase!$P$3:$R$45,3))</f>
      </c>
      <c r="G19" s="5">
        <f>IF(OR(H19="",H19&lt;10,H19&gt;84),"",VLOOKUP(H19,DataBase!$A$2:$K$52,11))</f>
      </c>
      <c r="H19" s="26"/>
      <c r="I19" s="28"/>
      <c r="J19" s="19">
        <f>IF(H19="","",IF(OR(H19&lt;10,H19&gt;84),"種目番号誤入力",IF(VLOOKUP(H19,DataBase!$A$2:$K$52,$B$1+3)="","実施対象外種目番号入力",VLOOKUP(H19,DataBase!$A$2:$K$52,2))))</f>
      </c>
      <c r="K19" s="32">
        <f>IF(I19="","",IF(VLOOKUP(H19,DataBase!$A$2:$K$52,3)="t1",TEXT(I19,"##″#"),IF(VLOOKUP(H19,DataBase!$A$2:$K$52,3)="t2",TEXT(I19,"#′##″#"),IF(VLOOKUP(H19,DataBase!$A$2:$K$52,3)="l",TEXT(I19,"#㍍##"),I19&amp;"点"))))</f>
      </c>
    </row>
    <row r="20" spans="1:11" ht="13.5">
      <c r="A20" s="8">
        <v>17</v>
      </c>
      <c r="B20" s="24"/>
      <c r="C20" s="25"/>
      <c r="E20" s="5">
        <f>IF(B20="","",VLOOKUP(B20,DataBase!$P$3:$R$45,3))</f>
      </c>
      <c r="G20" s="5">
        <f>IF(OR(H20="",H20&lt;10,H20&gt;84),"",VLOOKUP(H20,DataBase!$A$2:$K$52,11))</f>
      </c>
      <c r="H20" s="26"/>
      <c r="I20" s="28"/>
      <c r="J20" s="19">
        <f>IF(H20="","",IF(OR(H20&lt;10,H20&gt;84),"種目番号誤入力",IF(VLOOKUP(H20,DataBase!$A$2:$K$52,$B$1+3)="","実施対象外種目番号入力",VLOOKUP(H20,DataBase!$A$2:$K$52,2))))</f>
      </c>
      <c r="K20" s="32">
        <f>IF(I20="","",IF(VLOOKUP(H20,DataBase!$A$2:$K$52,3)="t1",TEXT(I20,"##″#"),IF(VLOOKUP(H20,DataBase!$A$2:$K$52,3)="t2",TEXT(I20,"#′##″#"),IF(VLOOKUP(H20,DataBase!$A$2:$K$52,3)="l",TEXT(I20,"#㍍##"),I20&amp;"点"))))</f>
      </c>
    </row>
    <row r="21" spans="1:11" ht="13.5">
      <c r="A21" s="8">
        <v>18</v>
      </c>
      <c r="B21" s="24"/>
      <c r="C21" s="25"/>
      <c r="E21" s="5">
        <f>IF(B21="","",VLOOKUP(B21,DataBase!$P$3:$R$45,3))</f>
      </c>
      <c r="G21" s="5">
        <f>IF(OR(H21="",H21&lt;10,H21&gt;84),"",VLOOKUP(H21,DataBase!$A$2:$K$52,11))</f>
      </c>
      <c r="H21" s="26"/>
      <c r="I21" s="28"/>
      <c r="J21" s="19">
        <f>IF(H21="","",IF(OR(H21&lt;10,H21&gt;84),"種目番号誤入力",IF(VLOOKUP(H21,DataBase!$A$2:$K$52,$B$1+3)="","実施対象外種目番号入力",VLOOKUP(H21,DataBase!$A$2:$K$52,2))))</f>
      </c>
      <c r="K21" s="32">
        <f>IF(I21="","",IF(VLOOKUP(H21,DataBase!$A$2:$K$52,3)="t1",TEXT(I21,"##″#"),IF(VLOOKUP(H21,DataBase!$A$2:$K$52,3)="t2",TEXT(I21,"#′##″#"),IF(VLOOKUP(H21,DataBase!$A$2:$K$52,3)="l",TEXT(I21,"#㍍##"),I21&amp;"点"))))</f>
      </c>
    </row>
    <row r="22" spans="1:11" ht="13.5">
      <c r="A22" s="8">
        <v>19</v>
      </c>
      <c r="B22" s="24"/>
      <c r="C22" s="25"/>
      <c r="E22" s="5">
        <f>IF(B22="","",VLOOKUP(B22,DataBase!$P$3:$R$45,3))</f>
      </c>
      <c r="G22" s="5">
        <f>IF(OR(H22="",H22&lt;10,H22&gt;84),"",VLOOKUP(H22,DataBase!$A$2:$K$52,11))</f>
      </c>
      <c r="H22" s="26"/>
      <c r="I22" s="28"/>
      <c r="J22" s="19">
        <f>IF(H22="","",IF(OR(H22&lt;10,H22&gt;84),"種目番号誤入力",IF(VLOOKUP(H22,DataBase!$A$2:$K$52,$B$1+3)="","実施対象外種目番号入力",VLOOKUP(H22,DataBase!$A$2:$K$52,2))))</f>
      </c>
      <c r="K22" s="32">
        <f>IF(I22="","",IF(VLOOKUP(H22,DataBase!$A$2:$K$52,3)="t1",TEXT(I22,"##″#"),IF(VLOOKUP(H22,DataBase!$A$2:$K$52,3)="t2",TEXT(I22,"#′##″#"),IF(VLOOKUP(H22,DataBase!$A$2:$K$52,3)="l",TEXT(I22,"#㍍##"),I22&amp;"点"))))</f>
      </c>
    </row>
    <row r="23" spans="1:11" ht="13.5">
      <c r="A23" s="8">
        <v>20</v>
      </c>
      <c r="B23" s="24"/>
      <c r="C23" s="25"/>
      <c r="E23" s="5">
        <f>IF(B23="","",VLOOKUP(B23,DataBase!$P$3:$R$45,3))</f>
      </c>
      <c r="G23" s="5">
        <f>IF(OR(H23="",H23&lt;10,H23&gt;84),"",VLOOKUP(H23,DataBase!$A$2:$K$52,11))</f>
      </c>
      <c r="H23" s="26"/>
      <c r="I23" s="28"/>
      <c r="J23" s="19">
        <f>IF(H23="","",IF(OR(H23&lt;10,H23&gt;84),"種目番号誤入力",IF(VLOOKUP(H23,DataBase!$A$2:$K$52,$B$1+3)="","実施対象外種目番号入力",VLOOKUP(H23,DataBase!$A$2:$K$52,2))))</f>
      </c>
      <c r="K23" s="32">
        <f>IF(I23="","",IF(VLOOKUP(H23,DataBase!$A$2:$K$52,3)="t1",TEXT(I23,"##″#"),IF(VLOOKUP(H23,DataBase!$A$2:$K$52,3)="t2",TEXT(I23,"#′##″#"),IF(VLOOKUP(H23,DataBase!$A$2:$K$52,3)="l",TEXT(I23,"#㍍##"),I23&amp;"点"))))</f>
      </c>
    </row>
    <row r="24" spans="1:11" ht="13.5">
      <c r="A24" s="8">
        <v>21</v>
      </c>
      <c r="B24" s="24"/>
      <c r="C24" s="25"/>
      <c r="E24" s="5">
        <f>IF(B24="","",VLOOKUP(B24,DataBase!$P$3:$R$45,3))</f>
      </c>
      <c r="G24" s="5">
        <f>IF(OR(H24="",H24&lt;10,H24&gt;84),"",VLOOKUP(H24,DataBase!$A$2:$K$52,11))</f>
      </c>
      <c r="H24" s="26"/>
      <c r="I24" s="28"/>
      <c r="J24" s="19">
        <f>IF(H24="","",IF(OR(H24&lt;10,H24&gt;84),"種目番号誤入力",IF(VLOOKUP(H24,DataBase!$A$2:$K$52,$B$1+3)="","実施対象外種目番号入力",VLOOKUP(H24,DataBase!$A$2:$K$52,2))))</f>
      </c>
      <c r="K24" s="32">
        <f>IF(I24="","",IF(VLOOKUP(H24,DataBase!$A$2:$K$52,3)="t1",TEXT(I24,"##″#"),IF(VLOOKUP(H24,DataBase!$A$2:$K$52,3)="t2",TEXT(I24,"#′##″#"),IF(VLOOKUP(H24,DataBase!$A$2:$K$52,3)="l",TEXT(I24,"#㍍##"),I24&amp;"点"))))</f>
      </c>
    </row>
    <row r="25" spans="1:11" ht="13.5">
      <c r="A25" s="8">
        <v>22</v>
      </c>
      <c r="B25" s="24"/>
      <c r="C25" s="25"/>
      <c r="E25" s="5">
        <f>IF(B25="","",VLOOKUP(B25,DataBase!$P$3:$R$45,3))</f>
      </c>
      <c r="G25" s="5">
        <f>IF(OR(H25="",H25&lt;10,H25&gt;84),"",VLOOKUP(H25,DataBase!$A$2:$K$52,11))</f>
      </c>
      <c r="H25" s="26"/>
      <c r="I25" s="28"/>
      <c r="J25" s="19">
        <f>IF(H25="","",IF(OR(H25&lt;10,H25&gt;84),"種目番号誤入力",IF(VLOOKUP(H25,DataBase!$A$2:$K$52,$B$1+3)="","実施対象外種目番号入力",VLOOKUP(H25,DataBase!$A$2:$K$52,2))))</f>
      </c>
      <c r="K25" s="32">
        <f>IF(I25="","",IF(VLOOKUP(H25,DataBase!$A$2:$K$52,3)="t1",TEXT(I25,"##″#"),IF(VLOOKUP(H25,DataBase!$A$2:$K$52,3)="t2",TEXT(I25,"#′##″#"),IF(VLOOKUP(H25,DataBase!$A$2:$K$52,3)="l",TEXT(I25,"#㍍##"),I25&amp;"点"))))</f>
      </c>
    </row>
    <row r="26" spans="1:11" ht="13.5">
      <c r="A26" s="8">
        <v>23</v>
      </c>
      <c r="B26" s="24"/>
      <c r="C26" s="25"/>
      <c r="E26" s="5">
        <f>IF(B26="","",VLOOKUP(B26,DataBase!$P$3:$R$45,3))</f>
      </c>
      <c r="G26" s="5">
        <f>IF(OR(H26="",H26&lt;10,H26&gt;84),"",VLOOKUP(H26,DataBase!$A$2:$K$52,11))</f>
      </c>
      <c r="H26" s="26"/>
      <c r="I26" s="28"/>
      <c r="J26" s="19">
        <f>IF(H26="","",IF(OR(H26&lt;10,H26&gt;84),"種目番号誤入力",IF(VLOOKUP(H26,DataBase!$A$2:$K$52,$B$1+3)="","実施対象外種目番号入力",VLOOKUP(H26,DataBase!$A$2:$K$52,2))))</f>
      </c>
      <c r="K26" s="32">
        <f>IF(I26="","",IF(VLOOKUP(H26,DataBase!$A$2:$K$52,3)="t1",TEXT(I26,"##″#"),IF(VLOOKUP(H26,DataBase!$A$2:$K$52,3)="t2",TEXT(I26,"#′##″#"),IF(VLOOKUP(H26,DataBase!$A$2:$K$52,3)="l",TEXT(I26,"#㍍##"),I26&amp;"点"))))</f>
      </c>
    </row>
    <row r="27" spans="1:11" ht="13.5">
      <c r="A27" s="8">
        <v>24</v>
      </c>
      <c r="B27" s="24"/>
      <c r="C27" s="25"/>
      <c r="E27" s="5">
        <f>IF(B27="","",VLOOKUP(B27,DataBase!$P$3:$R$45,3))</f>
      </c>
      <c r="G27" s="5">
        <f>IF(OR(H27="",H27&lt;10,H27&gt;84),"",VLOOKUP(H27,DataBase!$A$2:$K$52,11))</f>
      </c>
      <c r="H27" s="26"/>
      <c r="I27" s="28"/>
      <c r="J27" s="19">
        <f>IF(H27="","",IF(OR(H27&lt;10,H27&gt;84),"種目番号誤入力",IF(VLOOKUP(H27,DataBase!$A$2:$K$52,$B$1+3)="","実施対象外種目番号入力",VLOOKUP(H27,DataBase!$A$2:$K$52,2))))</f>
      </c>
      <c r="K27" s="32">
        <f>IF(I27="","",IF(VLOOKUP(H27,DataBase!$A$2:$K$52,3)="t1",TEXT(I27,"##″#"),IF(VLOOKUP(H27,DataBase!$A$2:$K$52,3)="t2",TEXT(I27,"#′##″#"),IF(VLOOKUP(H27,DataBase!$A$2:$K$52,3)="l",TEXT(I27,"#㍍##"),I27&amp;"点"))))</f>
      </c>
    </row>
    <row r="28" spans="1:11" ht="13.5">
      <c r="A28" s="8">
        <v>25</v>
      </c>
      <c r="B28" s="24"/>
      <c r="C28" s="25"/>
      <c r="E28" s="5">
        <f>IF(B28="","",VLOOKUP(B28,DataBase!$P$3:$R$45,3))</f>
      </c>
      <c r="G28" s="5">
        <f>IF(OR(H28="",H28&lt;10,H28&gt;84),"",VLOOKUP(H28,DataBase!$A$2:$K$52,11))</f>
      </c>
      <c r="H28" s="26"/>
      <c r="I28" s="28"/>
      <c r="J28" s="19">
        <f>IF(H28="","",IF(OR(H28&lt;10,H28&gt;84),"種目番号誤入力",IF(VLOOKUP(H28,DataBase!$A$2:$K$52,$B$1+3)="","実施対象外種目番号入力",VLOOKUP(H28,DataBase!$A$2:$K$52,2))))</f>
      </c>
      <c r="K28" s="32">
        <f>IF(I28="","",IF(VLOOKUP(H28,DataBase!$A$2:$K$52,3)="t1",TEXT(I28,"##″#"),IF(VLOOKUP(H28,DataBase!$A$2:$K$52,3)="t2",TEXT(I28,"#′##″#"),IF(VLOOKUP(H28,DataBase!$A$2:$K$52,3)="l",TEXT(I28,"#㍍##"),I28&amp;"点"))))</f>
      </c>
    </row>
    <row r="29" spans="1:11" ht="13.5">
      <c r="A29" s="8">
        <v>26</v>
      </c>
      <c r="B29" s="24"/>
      <c r="C29" s="25"/>
      <c r="E29" s="5">
        <f>IF(B29="","",VLOOKUP(B29,DataBase!$P$3:$R$45,3))</f>
      </c>
      <c r="G29" s="5">
        <f>IF(OR(H29="",H29&lt;10,H29&gt;84),"",VLOOKUP(H29,DataBase!$A$2:$K$52,11))</f>
      </c>
      <c r="H29" s="26"/>
      <c r="I29" s="28"/>
      <c r="J29" s="19">
        <f>IF(H29="","",IF(OR(H29&lt;10,H29&gt;84),"種目番号誤入力",IF(VLOOKUP(H29,DataBase!$A$2:$K$52,$B$1+3)="","実施対象外種目番号入力",VLOOKUP(H29,DataBase!$A$2:$K$52,2))))</f>
      </c>
      <c r="K29" s="32">
        <f>IF(I29="","",IF(VLOOKUP(H29,DataBase!$A$2:$K$52,3)="t1",TEXT(I29,"##″#"),IF(VLOOKUP(H29,DataBase!$A$2:$K$52,3)="t2",TEXT(I29,"#′##″#"),IF(VLOOKUP(H29,DataBase!$A$2:$K$52,3)="l",TEXT(I29,"#㍍##"),I29&amp;"点"))))</f>
      </c>
    </row>
    <row r="30" spans="1:11" ht="13.5">
      <c r="A30" s="8">
        <v>27</v>
      </c>
      <c r="B30" s="24"/>
      <c r="C30" s="25"/>
      <c r="E30" s="5">
        <f>IF(B30="","",VLOOKUP(B30,DataBase!$P$3:$R$45,3))</f>
      </c>
      <c r="G30" s="5">
        <f>IF(OR(H30="",H30&lt;10,H30&gt;84),"",VLOOKUP(H30,DataBase!$A$2:$K$52,11))</f>
      </c>
      <c r="H30" s="26"/>
      <c r="I30" s="28"/>
      <c r="J30" s="19">
        <f>IF(H30="","",IF(OR(H30&lt;10,H30&gt;84),"種目番号誤入力",IF(VLOOKUP(H30,DataBase!$A$2:$K$52,$B$1+3)="","実施対象外種目番号入力",VLOOKUP(H30,DataBase!$A$2:$K$52,2))))</f>
      </c>
      <c r="K30" s="32">
        <f>IF(I30="","",IF(VLOOKUP(H30,DataBase!$A$2:$K$52,3)="t1",TEXT(I30,"##″#"),IF(VLOOKUP(H30,DataBase!$A$2:$K$52,3)="t2",TEXT(I30,"#′##″#"),IF(VLOOKUP(H30,DataBase!$A$2:$K$52,3)="l",TEXT(I30,"#㍍##"),I30&amp;"点"))))</f>
      </c>
    </row>
    <row r="31" spans="1:11" ht="13.5">
      <c r="A31" s="8">
        <v>28</v>
      </c>
      <c r="B31" s="24"/>
      <c r="C31" s="25"/>
      <c r="E31" s="5">
        <f>IF(B31="","",VLOOKUP(B31,DataBase!$P$3:$R$45,3))</f>
      </c>
      <c r="G31" s="5">
        <f>IF(OR(H31="",H31&lt;10,H31&gt;84),"",VLOOKUP(H31,DataBase!$A$2:$K$52,11))</f>
      </c>
      <c r="H31" s="26"/>
      <c r="I31" s="28"/>
      <c r="J31" s="19">
        <f>IF(H31="","",IF(OR(H31&lt;10,H31&gt;84),"種目番号誤入力",IF(VLOOKUP(H31,DataBase!$A$2:$K$52,$B$1+3)="","実施対象外種目番号入力",VLOOKUP(H31,DataBase!$A$2:$K$52,2))))</f>
      </c>
      <c r="K31" s="32">
        <f>IF(I31="","",IF(VLOOKUP(H31,DataBase!$A$2:$K$52,3)="t1",TEXT(I31,"##″#"),IF(VLOOKUP(H31,DataBase!$A$2:$K$52,3)="t2",TEXT(I31,"#′##″#"),IF(VLOOKUP(H31,DataBase!$A$2:$K$52,3)="l",TEXT(I31,"#㍍##"),I31&amp;"点"))))</f>
      </c>
    </row>
    <row r="32" spans="1:11" ht="13.5">
      <c r="A32" s="8">
        <v>29</v>
      </c>
      <c r="B32" s="24"/>
      <c r="C32" s="25"/>
      <c r="E32" s="5">
        <f>IF(B32="","",VLOOKUP(B32,DataBase!$P$3:$R$45,3))</f>
      </c>
      <c r="G32" s="5">
        <f>IF(OR(H32="",H32&lt;10,H32&gt;84),"",VLOOKUP(H32,DataBase!$A$2:$K$52,11))</f>
      </c>
      <c r="H32" s="26"/>
      <c r="I32" s="28"/>
      <c r="J32" s="19">
        <f>IF(H32="","",IF(OR(H32&lt;10,H32&gt;84),"種目番号誤入力",IF(VLOOKUP(H32,DataBase!$A$2:$K$52,$B$1+3)="","実施対象外種目番号入力",VLOOKUP(H32,DataBase!$A$2:$K$52,2))))</f>
      </c>
      <c r="K32" s="32">
        <f>IF(I32="","",IF(VLOOKUP(H32,DataBase!$A$2:$K$52,3)="t1",TEXT(I32,"##″#"),IF(VLOOKUP(H32,DataBase!$A$2:$K$52,3)="t2",TEXT(I32,"#′##″#"),IF(VLOOKUP(H32,DataBase!$A$2:$K$52,3)="l",TEXT(I32,"#㍍##"),I32&amp;"点"))))</f>
      </c>
    </row>
    <row r="33" spans="1:11" ht="13.5">
      <c r="A33" s="8">
        <v>30</v>
      </c>
      <c r="B33" s="24"/>
      <c r="C33" s="25"/>
      <c r="E33" s="5">
        <f>IF(B33="","",VLOOKUP(B33,DataBase!$P$3:$R$45,3))</f>
      </c>
      <c r="G33" s="5">
        <f>IF(OR(H33="",H33&lt;10,H33&gt;84),"",VLOOKUP(H33,DataBase!$A$2:$K$52,11))</f>
      </c>
      <c r="H33" s="26"/>
      <c r="I33" s="27"/>
      <c r="J33" s="19">
        <f>IF(H33="","",IF(OR(H33&lt;10,H33&gt;84),"種目番号誤入力",IF(VLOOKUP(H33,DataBase!$A$2:$K$52,$B$1+3)="","実施対象外種目番号入力",VLOOKUP(H33,DataBase!$A$2:$K$52,2))))</f>
      </c>
      <c r="K33" s="32">
        <f>IF(I33="","",IF(VLOOKUP(H33,DataBase!$A$2:$K$52,3)="t1",TEXT(I33,"##″#"),IF(VLOOKUP(H33,DataBase!$A$2:$K$52,3)="t2",TEXT(I33,"#′##″#"),IF(VLOOKUP(H33,DataBase!$A$2:$K$52,3)="l",TEXT(I33,"#㍍##"),I33&amp;"点"))))</f>
      </c>
    </row>
    <row r="34" spans="1:11" ht="13.5">
      <c r="A34" s="8">
        <v>31</v>
      </c>
      <c r="B34" s="26"/>
      <c r="C34" s="29"/>
      <c r="E34" s="5">
        <f>IF(B34="","",VLOOKUP(B34,DataBase!$P$3:$R$45,3))</f>
      </c>
      <c r="G34" s="5">
        <f>IF(OR(H34="",H34&lt;10,H34&gt;84),"",VLOOKUP(H34,DataBase!$A$2:$K$52,11))</f>
      </c>
      <c r="H34" s="26"/>
      <c r="I34" s="27"/>
      <c r="J34" s="19">
        <f>IF(H34="","",IF(OR(H34&lt;10,H34&gt;84),"種目番号誤入力",IF(VLOOKUP(H34,DataBase!$A$2:$K$52,$B$1+3)="","実施対象外種目番号入力",VLOOKUP(H34,DataBase!$A$2:$K$52,2))))</f>
      </c>
      <c r="K34" s="32">
        <f>IF(I34="","",IF(VLOOKUP(H34,DataBase!$A$2:$K$52,3)="t1",TEXT(I34,"##″#"),IF(VLOOKUP(H34,DataBase!$A$2:$K$52,3)="t2",TEXT(I34,"#′##″#"),IF(VLOOKUP(H34,DataBase!$A$2:$K$52,3)="l",TEXT(I34,"#㍍##"),I34&amp;"点"))))</f>
      </c>
    </row>
    <row r="35" spans="1:11" ht="13.5">
      <c r="A35" s="8">
        <v>32</v>
      </c>
      <c r="B35" s="26"/>
      <c r="C35" s="29"/>
      <c r="E35" s="5">
        <f>IF(B35="","",VLOOKUP(B35,DataBase!$P$3:$R$45,3))</f>
      </c>
      <c r="G35" s="5">
        <f>IF(OR(H35="",H35&lt;10,H35&gt;84),"",VLOOKUP(H35,DataBase!$A$2:$K$52,11))</f>
      </c>
      <c r="H35" s="26"/>
      <c r="I35" s="27"/>
      <c r="J35" s="19">
        <f>IF(H35="","",IF(OR(H35&lt;10,H35&gt;84),"種目番号誤入力",IF(VLOOKUP(H35,DataBase!$A$2:$K$52,$B$1+3)="","実施対象外種目番号入力",VLOOKUP(H35,DataBase!$A$2:$K$52,2))))</f>
      </c>
      <c r="K35" s="32">
        <f>IF(I35="","",IF(VLOOKUP(H35,DataBase!$A$2:$K$52,3)="t1",TEXT(I35,"##″#"),IF(VLOOKUP(H35,DataBase!$A$2:$K$52,3)="t2",TEXT(I35,"#′##″#"),IF(VLOOKUP(H35,DataBase!$A$2:$K$52,3)="l",TEXT(I35,"#㍍##"),I35&amp;"点"))))</f>
      </c>
    </row>
    <row r="36" spans="1:11" ht="13.5">
      <c r="A36" s="8">
        <v>33</v>
      </c>
      <c r="B36" s="26"/>
      <c r="C36" s="29"/>
      <c r="E36" s="5">
        <f>IF(B36="","",VLOOKUP(B36,DataBase!$P$3:$R$45,3))</f>
      </c>
      <c r="G36" s="5">
        <f>IF(OR(H36="",H36&lt;10,H36&gt;84),"",VLOOKUP(H36,DataBase!$A$2:$K$52,11))</f>
      </c>
      <c r="H36" s="26"/>
      <c r="I36" s="27"/>
      <c r="J36" s="19">
        <f>IF(H36="","",IF(OR(H36&lt;10,H36&gt;84),"種目番号誤入力",IF(VLOOKUP(H36,DataBase!$A$2:$K$52,$B$1+3)="","実施対象外種目番号入力",VLOOKUP(H36,DataBase!$A$2:$K$52,2))))</f>
      </c>
      <c r="K36" s="32">
        <f>IF(I36="","",IF(VLOOKUP(H36,DataBase!$A$2:$K$52,3)="t1",TEXT(I36,"##″#"),IF(VLOOKUP(H36,DataBase!$A$2:$K$52,3)="t2",TEXT(I36,"#′##″#"),IF(VLOOKUP(H36,DataBase!$A$2:$K$52,3)="l",TEXT(I36,"#㍍##"),I36&amp;"点"))))</f>
      </c>
    </row>
    <row r="37" spans="1:11" ht="13.5">
      <c r="A37" s="8">
        <v>34</v>
      </c>
      <c r="B37" s="26"/>
      <c r="C37" s="29"/>
      <c r="E37" s="5">
        <f>IF(B37="","",VLOOKUP(B37,DataBase!$P$3:$R$45,3))</f>
      </c>
      <c r="G37" s="5">
        <f>IF(OR(H37="",H37&lt;10,H37&gt;84),"",VLOOKUP(H37,DataBase!$A$2:$K$52,11))</f>
      </c>
      <c r="H37" s="26"/>
      <c r="I37" s="27"/>
      <c r="J37" s="19">
        <f>IF(H37="","",IF(OR(H37&lt;10,H37&gt;84),"種目番号誤入力",IF(VLOOKUP(H37,DataBase!$A$2:$K$52,$B$1+3)="","実施対象外種目番号入力",VLOOKUP(H37,DataBase!$A$2:$K$52,2))))</f>
      </c>
      <c r="K37" s="32">
        <f>IF(I37="","",IF(VLOOKUP(H37,DataBase!$A$2:$K$52,3)="t1",TEXT(I37,"##″#"),IF(VLOOKUP(H37,DataBase!$A$2:$K$52,3)="t2",TEXT(I37,"#′##″#"),IF(VLOOKUP(H37,DataBase!$A$2:$K$52,3)="l",TEXT(I37,"#㍍##"),I37&amp;"点"))))</f>
      </c>
    </row>
    <row r="38" spans="1:11" ht="13.5">
      <c r="A38" s="8">
        <v>35</v>
      </c>
      <c r="B38" s="26"/>
      <c r="C38" s="29"/>
      <c r="E38" s="5">
        <f>IF(B38="","",VLOOKUP(B38,DataBase!$P$3:$R$45,3))</f>
      </c>
      <c r="G38" s="5">
        <f>IF(OR(H38="",H38&lt;10,H38&gt;84),"",VLOOKUP(H38,DataBase!$A$2:$K$52,11))</f>
      </c>
      <c r="H38" s="26"/>
      <c r="I38" s="27"/>
      <c r="J38" s="19">
        <f>IF(H38="","",IF(OR(H38&lt;10,H38&gt;84),"種目番号誤入力",IF(VLOOKUP(H38,DataBase!$A$2:$K$52,$B$1+3)="","実施対象外種目番号入力",VLOOKUP(H38,DataBase!$A$2:$K$52,2))))</f>
      </c>
      <c r="K38" s="32">
        <f>IF(I38="","",IF(VLOOKUP(H38,DataBase!$A$2:$K$52,3)="t1",TEXT(I38,"##″#"),IF(VLOOKUP(H38,DataBase!$A$2:$K$52,3)="t2",TEXT(I38,"#′##″#"),IF(VLOOKUP(H38,DataBase!$A$2:$K$52,3)="l",TEXT(I38,"#㍍##"),I38&amp;"点"))))</f>
      </c>
    </row>
    <row r="39" spans="1:11" ht="13.5">
      <c r="A39" s="8">
        <v>36</v>
      </c>
      <c r="B39" s="26"/>
      <c r="C39" s="29"/>
      <c r="E39" s="5">
        <f>IF(B39="","",VLOOKUP(B39,DataBase!$P$3:$R$45,3))</f>
      </c>
      <c r="G39" s="5">
        <f>IF(OR(H39="",H39&lt;10,H39&gt;84),"",VLOOKUP(H39,DataBase!$A$2:$K$52,11))</f>
      </c>
      <c r="H39" s="26"/>
      <c r="I39" s="27"/>
      <c r="J39" s="19">
        <f>IF(H39="","",IF(OR(H39&lt;10,H39&gt;84),"種目番号誤入力",IF(VLOOKUP(H39,DataBase!$A$2:$K$52,$B$1+3)="","実施対象外種目番号入力",VLOOKUP(H39,DataBase!$A$2:$K$52,2))))</f>
      </c>
      <c r="K39" s="32">
        <f>IF(I39="","",IF(VLOOKUP(H39,DataBase!$A$2:$K$52,3)="t1",TEXT(I39,"##″#"),IF(VLOOKUP(H39,DataBase!$A$2:$K$52,3)="t2",TEXT(I39,"#′##″#"),IF(VLOOKUP(H39,DataBase!$A$2:$K$52,3)="l",TEXT(I39,"#㍍##"),I39&amp;"点"))))</f>
      </c>
    </row>
    <row r="40" spans="1:11" ht="13.5">
      <c r="A40" s="8">
        <v>37</v>
      </c>
      <c r="B40" s="26"/>
      <c r="C40" s="29"/>
      <c r="E40" s="5">
        <f>IF(B40="","",VLOOKUP(B40,DataBase!$P$3:$R$45,3))</f>
      </c>
      <c r="G40" s="5">
        <f>IF(OR(H40="",H40&lt;10,H40&gt;84),"",VLOOKUP(H40,DataBase!$A$2:$K$52,11))</f>
      </c>
      <c r="H40" s="26"/>
      <c r="I40" s="27"/>
      <c r="J40" s="19">
        <f>IF(H40="","",IF(OR(H40&lt;10,H40&gt;84),"種目番号誤入力",IF(VLOOKUP(H40,DataBase!$A$2:$K$52,$B$1+3)="","実施対象外種目番号入力",VLOOKUP(H40,DataBase!$A$2:$K$52,2))))</f>
      </c>
      <c r="K40" s="32">
        <f>IF(I40="","",IF(VLOOKUP(H40,DataBase!$A$2:$K$52,3)="t1",TEXT(I40,"##″#"),IF(VLOOKUP(H40,DataBase!$A$2:$K$52,3)="t2",TEXT(I40,"#′##″#"),IF(VLOOKUP(H40,DataBase!$A$2:$K$52,3)="l",TEXT(I40,"#㍍##"),I40&amp;"点"))))</f>
      </c>
    </row>
    <row r="41" spans="1:11" ht="13.5">
      <c r="A41" s="8">
        <v>38</v>
      </c>
      <c r="B41" s="26"/>
      <c r="C41" s="29"/>
      <c r="E41" s="5">
        <f>IF(B41="","",VLOOKUP(B41,DataBase!$P$3:$R$45,3))</f>
      </c>
      <c r="G41" s="5">
        <f>IF(OR(H41="",H41&lt;10,H41&gt;84),"",VLOOKUP(H41,DataBase!$A$2:$K$52,11))</f>
      </c>
      <c r="H41" s="26"/>
      <c r="I41" s="27"/>
      <c r="J41" s="19">
        <f>IF(H41="","",IF(OR(H41&lt;10,H41&gt;84),"種目番号誤入力",IF(VLOOKUP(H41,DataBase!$A$2:$K$52,$B$1+3)="","実施対象外種目番号入力",VLOOKUP(H41,DataBase!$A$2:$K$52,2))))</f>
      </c>
      <c r="K41" s="32">
        <f>IF(I41="","",IF(VLOOKUP(H41,DataBase!$A$2:$K$52,3)="t1",TEXT(I41,"##″#"),IF(VLOOKUP(H41,DataBase!$A$2:$K$52,3)="t2",TEXT(I41,"#′##″#"),IF(VLOOKUP(H41,DataBase!$A$2:$K$52,3)="l",TEXT(I41,"#㍍##"),I41&amp;"点"))))</f>
      </c>
    </row>
    <row r="42" spans="1:11" ht="13.5">
      <c r="A42" s="8">
        <v>39</v>
      </c>
      <c r="B42" s="26"/>
      <c r="C42" s="29"/>
      <c r="E42" s="5">
        <f>IF(B42="","",VLOOKUP(B42,DataBase!$P$3:$R$45,3))</f>
      </c>
      <c r="G42" s="5">
        <f>IF(OR(H42="",H42&lt;10,H42&gt;84),"",VLOOKUP(H42,DataBase!$A$2:$K$52,11))</f>
      </c>
      <c r="H42" s="26"/>
      <c r="I42" s="27"/>
      <c r="J42" s="19">
        <f>IF(H42="","",IF(OR(H42&lt;10,H42&gt;84),"種目番号誤入力",IF(VLOOKUP(H42,DataBase!$A$2:$K$52,$B$1+3)="","実施対象外種目番号入力",VLOOKUP(H42,DataBase!$A$2:$K$52,2))))</f>
      </c>
      <c r="K42" s="32">
        <f>IF(I42="","",IF(VLOOKUP(H42,DataBase!$A$2:$K$52,3)="t1",TEXT(I42,"##″#"),IF(VLOOKUP(H42,DataBase!$A$2:$K$52,3)="t2",TEXT(I42,"#′##″#"),IF(VLOOKUP(H42,DataBase!$A$2:$K$52,3)="l",TEXT(I42,"#㍍##"),I42&amp;"点"))))</f>
      </c>
    </row>
    <row r="43" spans="1:11" ht="13.5">
      <c r="A43" s="8">
        <v>40</v>
      </c>
      <c r="B43" s="30"/>
      <c r="C43" s="29"/>
      <c r="E43" s="5">
        <f>IF(B43="","",VLOOKUP(B43,DataBase!$P$3:$R$45,3))</f>
      </c>
      <c r="G43" s="5">
        <f>IF(OR(H43="",H43&lt;10,H43&gt;84),"",VLOOKUP(H43,DataBase!$A$2:$K$52,11))</f>
      </c>
      <c r="H43" s="26"/>
      <c r="I43" s="27"/>
      <c r="J43" s="19">
        <f>IF(H43="","",IF(OR(H43&lt;10,H43&gt;84),"種目番号誤入力",IF(VLOOKUP(H43,DataBase!$A$2:$K$52,$B$1+3)="","実施対象外種目番号入力",VLOOKUP(H43,DataBase!$A$2:$K$52,2))))</f>
      </c>
      <c r="K43" s="32">
        <f>IF(I43="","",IF(VLOOKUP(H43,DataBase!$A$2:$K$52,3)="t1",TEXT(I43,"##″#"),IF(VLOOKUP(H43,DataBase!$A$2:$K$52,3)="t2",TEXT(I43,"#′##″#"),IF(VLOOKUP(H43,DataBase!$A$2:$K$52,3)="l",TEXT(I43,"#㍍##"),I43&amp;"点"))))</f>
      </c>
    </row>
    <row r="44" spans="1:11" ht="13.5">
      <c r="A44" s="8">
        <v>41</v>
      </c>
      <c r="B44" s="30"/>
      <c r="C44" s="29"/>
      <c r="E44" s="5">
        <f>IF(B44="","",VLOOKUP(B44,DataBase!$P$3:$R$45,3))</f>
      </c>
      <c r="G44" s="5">
        <f>IF(OR(H44="",H44&lt;10,H44&gt;84),"",VLOOKUP(H44,DataBase!$A$2:$K$52,11))</f>
      </c>
      <c r="H44" s="26"/>
      <c r="I44" s="27"/>
      <c r="J44" s="19">
        <f>IF(H44="","",IF(OR(H44&lt;10,H44&gt;84),"種目番号誤入力",IF(VLOOKUP(H44,DataBase!$A$2:$K$52,$B$1+3)="","実施対象外種目番号入力",VLOOKUP(H44,DataBase!$A$2:$K$52,2))))</f>
      </c>
      <c r="K44" s="32">
        <f>IF(I44="","",IF(VLOOKUP(H44,DataBase!$A$2:$K$52,3)="t1",TEXT(I44,"##″#"),IF(VLOOKUP(H44,DataBase!$A$2:$K$52,3)="t2",TEXT(I44,"#′##″#"),IF(VLOOKUP(H44,DataBase!$A$2:$K$52,3)="l",TEXT(I44,"#㍍##"),I44&amp;"点"))))</f>
      </c>
    </row>
    <row r="45" spans="1:11" ht="13.5">
      <c r="A45" s="8">
        <v>42</v>
      </c>
      <c r="B45" s="30"/>
      <c r="C45" s="29"/>
      <c r="E45" s="5">
        <f>IF(B45="","",VLOOKUP(B45,DataBase!$P$3:$R$45,3))</f>
      </c>
      <c r="G45" s="5">
        <f>IF(OR(H45="",H45&lt;10,H45&gt;84),"",VLOOKUP(H45,DataBase!$A$2:$K$52,11))</f>
      </c>
      <c r="H45" s="26"/>
      <c r="I45" s="27"/>
      <c r="J45" s="19">
        <f>IF(H45="","",IF(OR(H45&lt;10,H45&gt;84),"種目番号誤入力",IF(VLOOKUP(H45,DataBase!$A$2:$K$52,$B$1+3)="","実施対象外種目番号入力",VLOOKUP(H45,DataBase!$A$2:$K$52,2))))</f>
      </c>
      <c r="K45" s="32">
        <f>IF(I45="","",IF(VLOOKUP(H45,DataBase!$A$2:$K$52,3)="t1",TEXT(I45,"##″#"),IF(VLOOKUP(H45,DataBase!$A$2:$K$52,3)="t2",TEXT(I45,"#′##″#"),IF(VLOOKUP(H45,DataBase!$A$2:$K$52,3)="l",TEXT(I45,"#㍍##"),I45&amp;"点"))))</f>
      </c>
    </row>
    <row r="46" spans="1:11" ht="13.5">
      <c r="A46" s="8">
        <v>43</v>
      </c>
      <c r="B46" s="30"/>
      <c r="C46" s="29"/>
      <c r="E46" s="5">
        <f>IF(B46="","",VLOOKUP(B46,DataBase!$P$3:$R$45,3))</f>
      </c>
      <c r="G46" s="5">
        <f>IF(OR(H46="",H46&lt;10,H46&gt;84),"",VLOOKUP(H46,DataBase!$A$2:$K$52,11))</f>
      </c>
      <c r="H46" s="26"/>
      <c r="I46" s="27"/>
      <c r="J46" s="19">
        <f>IF(H46="","",IF(OR(H46&lt;10,H46&gt;84),"種目番号誤入力",IF(VLOOKUP(H46,DataBase!$A$2:$K$52,$B$1+3)="","実施対象外種目番号入力",VLOOKUP(H46,DataBase!$A$2:$K$52,2))))</f>
      </c>
      <c r="K46" s="32">
        <f>IF(I46="","",IF(VLOOKUP(H46,DataBase!$A$2:$K$52,3)="t1",TEXT(I46,"##″#"),IF(VLOOKUP(H46,DataBase!$A$2:$K$52,3)="t2",TEXT(I46,"#′##″#"),IF(VLOOKUP(H46,DataBase!$A$2:$K$52,3)="l",TEXT(I46,"#㍍##"),I46&amp;"点"))))</f>
      </c>
    </row>
    <row r="47" spans="1:11" ht="13.5">
      <c r="A47" s="8">
        <v>44</v>
      </c>
      <c r="B47" s="30"/>
      <c r="C47" s="29"/>
      <c r="E47" s="5">
        <f>IF(B47="","",VLOOKUP(B47,DataBase!$P$3:$R$45,3))</f>
      </c>
      <c r="G47" s="5">
        <f>IF(OR(H47="",H47&lt;10,H47&gt;84),"",VLOOKUP(H47,DataBase!$A$2:$K$52,11))</f>
      </c>
      <c r="H47" s="26"/>
      <c r="I47" s="27"/>
      <c r="J47" s="19">
        <f>IF(H47="","",IF(OR(H47&lt;10,H47&gt;84),"種目番号誤入力",IF(VLOOKUP(H47,DataBase!$A$2:$K$52,$B$1+3)="","実施対象外種目番号入力",VLOOKUP(H47,DataBase!$A$2:$K$52,2))))</f>
      </c>
      <c r="K47" s="32">
        <f>IF(I47="","",IF(VLOOKUP(H47,DataBase!$A$2:$K$52,3)="t1",TEXT(I47,"##″#"),IF(VLOOKUP(H47,DataBase!$A$2:$K$52,3)="t2",TEXT(I47,"#′##″#"),IF(VLOOKUP(H47,DataBase!$A$2:$K$52,3)="l",TEXT(I47,"#㍍##"),I47&amp;"点"))))</f>
      </c>
    </row>
    <row r="48" spans="1:11" ht="13.5">
      <c r="A48" s="8">
        <v>45</v>
      </c>
      <c r="B48" s="30"/>
      <c r="C48" s="29"/>
      <c r="E48" s="5">
        <f>IF(B48="","",VLOOKUP(B48,DataBase!$P$3:$R$45,3))</f>
      </c>
      <c r="G48" s="5">
        <f>IF(OR(H48="",H48&lt;10,H48&gt;84),"",VLOOKUP(H48,DataBase!$A$2:$K$52,11))</f>
      </c>
      <c r="H48" s="26"/>
      <c r="I48" s="27"/>
      <c r="J48" s="19">
        <f>IF(H48="","",IF(OR(H48&lt;10,H48&gt;84),"種目番号誤入力",IF(VLOOKUP(H48,DataBase!$A$2:$K$52,$B$1+3)="","実施対象外種目番号入力",VLOOKUP(H48,DataBase!$A$2:$K$52,2))))</f>
      </c>
      <c r="K48" s="32">
        <f>IF(I48="","",IF(VLOOKUP(H48,DataBase!$A$2:$K$52,3)="t1",TEXT(I48,"##″#"),IF(VLOOKUP(H48,DataBase!$A$2:$K$52,3)="t2",TEXT(I48,"#′##″#"),IF(VLOOKUP(H48,DataBase!$A$2:$K$52,3)="l",TEXT(I48,"#㍍##"),I48&amp;"点"))))</f>
      </c>
    </row>
    <row r="49" spans="1:11" ht="13.5">
      <c r="A49" s="8">
        <v>46</v>
      </c>
      <c r="E49" s="5">
        <f>IF(B49="","",VLOOKUP(B49,DataBase!$P$3:$R$45,3))</f>
      </c>
      <c r="G49" s="5">
        <f>IF(OR(H49="",H49&lt;10,H49&gt;84),"",VLOOKUP(H49,DataBase!$A$2:$K$52,11))</f>
      </c>
      <c r="H49" s="26"/>
      <c r="J49" s="19">
        <f>IF(H49="","",IF(OR(H49&lt;10,H49&gt;84),"種目番号誤入力",IF(VLOOKUP(H49,DataBase!$A$2:$K$52,$B$1+3)="","実施対象外種目番号入力",VLOOKUP(H49,DataBase!$A$2:$K$52,2))))</f>
      </c>
      <c r="K49" s="32">
        <f>IF(I49="","",IF(VLOOKUP(H49,DataBase!$A$2:$K$52,3)="t1",TEXT(I49,"##″#"),IF(VLOOKUP(H49,DataBase!$A$2:$K$52,3)="t2",TEXT(I49,"#′##″#"),IF(VLOOKUP(H49,DataBase!$A$2:$K$52,3)="l",TEXT(I49,"#㍍##"),I49&amp;"点"))))</f>
      </c>
    </row>
    <row r="50" spans="1:11" ht="13.5">
      <c r="A50" s="8">
        <v>47</v>
      </c>
      <c r="E50" s="5">
        <f>IF(B50="","",VLOOKUP(B50,DataBase!$P$3:$R$45,3))</f>
      </c>
      <c r="G50" s="5">
        <f>IF(OR(H50="",H50&lt;10,H50&gt;84),"",VLOOKUP(H50,DataBase!$A$2:$K$52,11))</f>
      </c>
      <c r="H50" s="26"/>
      <c r="J50" s="19">
        <f>IF(H50="","",IF(OR(H50&lt;10,H50&gt;84),"種目番号誤入力",IF(VLOOKUP(H50,DataBase!$A$2:$K$52,$B$1+3)="","実施対象外種目番号入力",VLOOKUP(H50,DataBase!$A$2:$K$52,2))))</f>
      </c>
      <c r="K50" s="32">
        <f>IF(I50="","",IF(VLOOKUP(H50,DataBase!$A$2:$K$52,3)="t1",TEXT(I50,"##″#"),IF(VLOOKUP(H50,DataBase!$A$2:$K$52,3)="t2",TEXT(I50,"#′##″#"),IF(VLOOKUP(H50,DataBase!$A$2:$K$52,3)="l",TEXT(I50,"#㍍##"),I50&amp;"点"))))</f>
      </c>
    </row>
    <row r="51" spans="1:11" ht="13.5">
      <c r="A51" s="8">
        <v>48</v>
      </c>
      <c r="E51" s="5">
        <f>IF(B51="","",VLOOKUP(B51,DataBase!$P$3:$R$45,3))</f>
      </c>
      <c r="G51" s="5">
        <f>IF(OR(H51="",H51&lt;10,H51&gt;84),"",VLOOKUP(H51,DataBase!$A$2:$K$52,11))</f>
      </c>
      <c r="H51" s="26"/>
      <c r="J51" s="19">
        <f>IF(H51="","",IF(OR(H51&lt;10,H51&gt;84),"種目番号誤入力",IF(VLOOKUP(H51,DataBase!$A$2:$K$52,$B$1+3)="","実施対象外種目番号入力",VLOOKUP(H51,DataBase!$A$2:$K$52,2))))</f>
      </c>
      <c r="K51" s="32">
        <f>IF(I51="","",IF(VLOOKUP(H51,DataBase!$A$2:$K$52,3)="t1",TEXT(I51,"##″#"),IF(VLOOKUP(H51,DataBase!$A$2:$K$52,3)="t2",TEXT(I51,"#′##″#"),IF(VLOOKUP(H51,DataBase!$A$2:$K$52,3)="l",TEXT(I51,"#㍍##"),I51&amp;"点"))))</f>
      </c>
    </row>
    <row r="52" spans="1:11" ht="13.5">
      <c r="A52" s="8">
        <v>49</v>
      </c>
      <c r="E52" s="5">
        <f>IF(B52="","",VLOOKUP(B52,DataBase!$P$3:$R$45,3))</f>
      </c>
      <c r="G52" s="5">
        <f>IF(OR(H52="",H52&lt;10,H52&gt;84),"",VLOOKUP(H52,DataBase!$A$2:$K$52,11))</f>
      </c>
      <c r="H52" s="26"/>
      <c r="J52" s="19">
        <f>IF(H52="","",IF(OR(H52&lt;10,H52&gt;84),"種目番号誤入力",IF(VLOOKUP(H52,DataBase!$A$2:$K$52,$B$1+3)="","実施対象外種目番号入力",VLOOKUP(H52,DataBase!$A$2:$K$52,2))))</f>
      </c>
      <c r="K52" s="32">
        <f>IF(I52="","",IF(VLOOKUP(H52,DataBase!$A$2:$K$52,3)="t1",TEXT(I52,"##″#"),IF(VLOOKUP(H52,DataBase!$A$2:$K$52,3)="t2",TEXT(I52,"#′##″#"),IF(VLOOKUP(H52,DataBase!$A$2:$K$52,3)="l",TEXT(I52,"#㍍##"),I52&amp;"点"))))</f>
      </c>
    </row>
    <row r="53" spans="1:11" ht="13.5">
      <c r="A53" s="8">
        <v>50</v>
      </c>
      <c r="E53" s="5">
        <f>IF(B53="","",VLOOKUP(B53,DataBase!$P$3:$R$45,3))</f>
      </c>
      <c r="G53" s="5">
        <f>IF(OR(H53="",H53&lt;10,H53&gt;84),"",VLOOKUP(H53,DataBase!$A$2:$K$52,11))</f>
      </c>
      <c r="H53" s="26"/>
      <c r="J53" s="19">
        <f>IF(H53="","",IF(OR(H53&lt;10,H53&gt;84),"種目番号誤入力",IF(VLOOKUP(H53,DataBase!$A$2:$K$52,$B$1+3)="","実施対象外種目番号入力",VLOOKUP(H53,DataBase!$A$2:$K$52,2))))</f>
      </c>
      <c r="K53" s="32">
        <f>IF(I53="","",IF(VLOOKUP(H53,DataBase!$A$2:$K$52,3)="t1",TEXT(I53,"##″#"),IF(VLOOKUP(H53,DataBase!$A$2:$K$52,3)="t2",TEXT(I53,"#′##″#"),IF(VLOOKUP(H53,DataBase!$A$2:$K$52,3)="l",TEXT(I53,"#㍍##"),I53&amp;"点"))))</f>
      </c>
    </row>
    <row r="54" spans="1:11" ht="13.5">
      <c r="A54" s="8">
        <v>51</v>
      </c>
      <c r="E54" s="5">
        <f>IF(B54="","",VLOOKUP(B54,DataBase!$P$3:$R$45,3))</f>
      </c>
      <c r="G54" s="5">
        <f>IF(OR(H54="",H54&lt;10,H54&gt;84),"",VLOOKUP(H54,DataBase!$A$2:$K$52,11))</f>
      </c>
      <c r="H54" s="26"/>
      <c r="J54" s="19">
        <f>IF(H54="","",IF(OR(H54&lt;10,H54&gt;84),"種目番号誤入力",IF(VLOOKUP(H54,DataBase!$A$2:$K$52,$B$1+3)="","実施対象外種目番号入力",VLOOKUP(H54,DataBase!$A$2:$K$52,2))))</f>
      </c>
      <c r="K54" s="32">
        <f>IF(I54="","",IF(VLOOKUP(H54,DataBase!$A$2:$K$52,3)="t1",TEXT(I54,"##″#"),IF(VLOOKUP(H54,DataBase!$A$2:$K$52,3)="t2",TEXT(I54,"#′##″#"),IF(VLOOKUP(H54,DataBase!$A$2:$K$52,3)="l",TEXT(I54,"#㍍##"),I54&amp;"点"))))</f>
      </c>
    </row>
    <row r="55" spans="1:11" ht="13.5">
      <c r="A55" s="8">
        <v>52</v>
      </c>
      <c r="E55" s="5">
        <f>IF(B55="","",VLOOKUP(B55,DataBase!$P$3:$R$45,3))</f>
      </c>
      <c r="G55" s="5">
        <f>IF(OR(H55="",H55&lt;10,H55&gt;84),"",VLOOKUP(H55,DataBase!$A$2:$K$52,11))</f>
      </c>
      <c r="H55" s="26"/>
      <c r="J55" s="19">
        <f>IF(H55="","",IF(OR(H55&lt;10,H55&gt;84),"種目番号誤入力",IF(VLOOKUP(H55,DataBase!$A$2:$K$52,$B$1+3)="","実施対象外種目番号入力",VLOOKUP(H55,DataBase!$A$2:$K$52,2))))</f>
      </c>
      <c r="K55" s="32">
        <f>IF(I55="","",IF(VLOOKUP(H55,DataBase!$A$2:$K$52,3)="t1",TEXT(I55,"##″#"),IF(VLOOKUP(H55,DataBase!$A$2:$K$52,3)="t2",TEXT(I55,"#′##″#"),IF(VLOOKUP(H55,DataBase!$A$2:$K$52,3)="l",TEXT(I55,"#㍍##"),I55&amp;"点"))))</f>
      </c>
    </row>
    <row r="56" spans="1:11" ht="13.5">
      <c r="A56" s="8">
        <v>53</v>
      </c>
      <c r="E56" s="5">
        <f>IF(B56="","",VLOOKUP(B56,DataBase!$P$3:$R$45,3))</f>
      </c>
      <c r="G56" s="5">
        <f>IF(OR(H56="",H56&lt;10,H56&gt;84),"",VLOOKUP(H56,DataBase!$A$2:$K$52,11))</f>
      </c>
      <c r="H56" s="26"/>
      <c r="J56" s="19">
        <f>IF(H56="","",IF(OR(H56&lt;10,H56&gt;84),"種目番号誤入力",IF(VLOOKUP(H56,DataBase!$A$2:$K$52,$B$1+3)="","実施対象外種目番号入力",VLOOKUP(H56,DataBase!$A$2:$K$52,2))))</f>
      </c>
      <c r="K56" s="32">
        <f>IF(I56="","",IF(VLOOKUP(H56,DataBase!$A$2:$K$52,3)="t1",TEXT(I56,"##″#"),IF(VLOOKUP(H56,DataBase!$A$2:$K$52,3)="t2",TEXT(I56,"#′##″#"),IF(VLOOKUP(H56,DataBase!$A$2:$K$52,3)="l",TEXT(I56,"#㍍##"),I56&amp;"点"))))</f>
      </c>
    </row>
    <row r="57" spans="1:11" ht="13.5">
      <c r="A57" s="8">
        <v>54</v>
      </c>
      <c r="E57" s="5">
        <f>IF(B57="","",VLOOKUP(B57,DataBase!$P$3:$R$45,3))</f>
      </c>
      <c r="G57" s="5">
        <f>IF(OR(H57="",H57&lt;10,H57&gt;84),"",VLOOKUP(H57,DataBase!$A$2:$K$52,11))</f>
      </c>
      <c r="H57" s="26"/>
      <c r="J57" s="19">
        <f>IF(H57="","",IF(OR(H57&lt;10,H57&gt;84),"種目番号誤入力",IF(VLOOKUP(H57,DataBase!$A$2:$K$52,$B$1+3)="","実施対象外種目番号入力",VLOOKUP(H57,DataBase!$A$2:$K$52,2))))</f>
      </c>
      <c r="K57" s="32">
        <f>IF(I57="","",IF(VLOOKUP(H57,DataBase!$A$2:$K$52,3)="t1",TEXT(I57,"##″#"),IF(VLOOKUP(H57,DataBase!$A$2:$K$52,3)="t2",TEXT(I57,"#′##″#"),IF(VLOOKUP(H57,DataBase!$A$2:$K$52,3)="l",TEXT(I57,"#㍍##"),I57&amp;"点"))))</f>
      </c>
    </row>
    <row r="58" spans="1:11" ht="13.5">
      <c r="A58" s="8">
        <v>55</v>
      </c>
      <c r="E58" s="5">
        <f>IF(B58="","",VLOOKUP(B58,DataBase!$P$3:$R$45,3))</f>
      </c>
      <c r="G58" s="5">
        <f>IF(OR(H58="",H58&lt;10,H58&gt;84),"",VLOOKUP(H58,DataBase!$A$2:$K$52,11))</f>
      </c>
      <c r="H58" s="26"/>
      <c r="J58" s="19">
        <f>IF(H58="","",IF(OR(H58&lt;10,H58&gt;84),"種目番号誤入力",IF(VLOOKUP(H58,DataBase!$A$2:$K$52,$B$1+3)="","実施対象外種目番号入力",VLOOKUP(H58,DataBase!$A$2:$K$52,2))))</f>
      </c>
      <c r="K58" s="32">
        <f>IF(I58="","",IF(VLOOKUP(H58,DataBase!$A$2:$K$52,3)="t1",TEXT(I58,"##″#"),IF(VLOOKUP(H58,DataBase!$A$2:$K$52,3)="t2",TEXT(I58,"#′##″#"),IF(VLOOKUP(H58,DataBase!$A$2:$K$52,3)="l",TEXT(I58,"#㍍##"),I58&amp;"点"))))</f>
      </c>
    </row>
    <row r="59" spans="1:11" ht="13.5">
      <c r="A59" s="8">
        <v>56</v>
      </c>
      <c r="E59" s="5">
        <f>IF(B59="","",VLOOKUP(B59,DataBase!$P$3:$R$45,3))</f>
      </c>
      <c r="G59" s="5">
        <f>IF(OR(H59="",H59&lt;10,H59&gt;84),"",VLOOKUP(H59,DataBase!$A$2:$K$52,11))</f>
      </c>
      <c r="H59" s="26"/>
      <c r="J59" s="19">
        <f>IF(H59="","",IF(OR(H59&lt;10,H59&gt;84),"種目番号誤入力",IF(VLOOKUP(H59,DataBase!$A$2:$K$52,$B$1+3)="","実施対象外種目番号入力",VLOOKUP(H59,DataBase!$A$2:$K$52,2))))</f>
      </c>
      <c r="K59" s="32">
        <f>IF(I59="","",IF(VLOOKUP(H59,DataBase!$A$2:$K$52,3)="t1",TEXT(I59,"##″#"),IF(VLOOKUP(H59,DataBase!$A$2:$K$52,3)="t2",TEXT(I59,"#′##″#"),IF(VLOOKUP(H59,DataBase!$A$2:$K$52,3)="l",TEXT(I59,"#㍍##"),I59&amp;"点"))))</f>
      </c>
    </row>
    <row r="60" spans="1:11" ht="13.5">
      <c r="A60" s="8">
        <v>57</v>
      </c>
      <c r="E60" s="5">
        <f>IF(B60="","",VLOOKUP(B60,DataBase!$P$3:$R$45,3))</f>
      </c>
      <c r="G60" s="5">
        <f>IF(OR(H60="",H60&lt;10,H60&gt;84),"",VLOOKUP(H60,DataBase!$A$2:$K$52,11))</f>
      </c>
      <c r="H60" s="26"/>
      <c r="J60" s="19">
        <f>IF(H60="","",IF(OR(H60&lt;10,H60&gt;84),"種目番号誤入力",IF(VLOOKUP(H60,DataBase!$A$2:$K$52,$B$1+3)="","実施対象外種目番号入力",VLOOKUP(H60,DataBase!$A$2:$K$52,2))))</f>
      </c>
      <c r="K60" s="32">
        <f>IF(I60="","",IF(VLOOKUP(H60,DataBase!$A$2:$K$52,3)="t1",TEXT(I60,"##″#"),IF(VLOOKUP(H60,DataBase!$A$2:$K$52,3)="t2",TEXT(I60,"#′##″#"),IF(VLOOKUP(H60,DataBase!$A$2:$K$52,3)="l",TEXT(I60,"#㍍##"),I60&amp;"点"))))</f>
      </c>
    </row>
    <row r="61" spans="1:11" ht="13.5">
      <c r="A61" s="8">
        <v>58</v>
      </c>
      <c r="E61" s="5">
        <f>IF(B61="","",VLOOKUP(B61,DataBase!$P$3:$R$45,3))</f>
      </c>
      <c r="G61" s="5">
        <f>IF(OR(H61="",H61&lt;10,H61&gt;84),"",VLOOKUP(H61,DataBase!$A$2:$K$52,11))</f>
      </c>
      <c r="H61" s="26"/>
      <c r="J61" s="19">
        <f>IF(H61="","",IF(OR(H61&lt;10,H61&gt;84),"種目番号誤入力",IF(VLOOKUP(H61,DataBase!$A$2:$K$52,$B$1+3)="","実施対象外種目番号入力",VLOOKUP(H61,DataBase!$A$2:$K$52,2))))</f>
      </c>
      <c r="K61" s="32">
        <f>IF(I61="","",IF(VLOOKUP(H61,DataBase!$A$2:$K$52,3)="t1",TEXT(I61,"##″#"),IF(VLOOKUP(H61,DataBase!$A$2:$K$52,3)="t2",TEXT(I61,"#′##″#"),IF(VLOOKUP(H61,DataBase!$A$2:$K$52,3)="l",TEXT(I61,"#㍍##"),I61&amp;"点"))))</f>
      </c>
    </row>
    <row r="62" spans="1:11" ht="13.5">
      <c r="A62" s="8">
        <v>59</v>
      </c>
      <c r="E62" s="5">
        <f>IF(B62="","",VLOOKUP(B62,DataBase!$P$3:$R$45,3))</f>
      </c>
      <c r="G62" s="5">
        <f>IF(OR(H62="",H62&lt;10,H62&gt;84),"",VLOOKUP(H62,DataBase!$A$2:$K$52,11))</f>
      </c>
      <c r="H62" s="26"/>
      <c r="J62" s="19">
        <f>IF(H62="","",IF(OR(H62&lt;10,H62&gt;84),"種目番号誤入力",IF(VLOOKUP(H62,DataBase!$A$2:$K$52,$B$1+3)="","実施対象外種目番号入力",VLOOKUP(H62,DataBase!$A$2:$K$52,2))))</f>
      </c>
      <c r="K62" s="32">
        <f>IF(I62="","",IF(VLOOKUP(H62,DataBase!$A$2:$K$52,3)="t1",TEXT(I62,"##″#"),IF(VLOOKUP(H62,DataBase!$A$2:$K$52,3)="t2",TEXT(I62,"#′##″#"),IF(VLOOKUP(H62,DataBase!$A$2:$K$52,3)="l",TEXT(I62,"#㍍##"),I62&amp;"点"))))</f>
      </c>
    </row>
    <row r="63" spans="1:11" ht="13.5">
      <c r="A63" s="8">
        <v>60</v>
      </c>
      <c r="E63" s="5">
        <f>IF(B63="","",VLOOKUP(B63,DataBase!$P$3:$R$45,3))</f>
      </c>
      <c r="G63" s="5">
        <f>IF(OR(H63="",H63&lt;10,H63&gt;84),"",VLOOKUP(H63,DataBase!$A$2:$K$52,11))</f>
      </c>
      <c r="H63" s="26"/>
      <c r="J63" s="19">
        <f>IF(H63="","",IF(OR(H63&lt;10,H63&gt;84),"種目番号誤入力",IF(VLOOKUP(H63,DataBase!$A$2:$K$52,$B$1+3)="","実施対象外種目番号入力",VLOOKUP(H63,DataBase!$A$2:$K$52,2))))</f>
      </c>
      <c r="K63" s="32">
        <f>IF(I63="","",IF(VLOOKUP(H63,DataBase!$A$2:$K$52,3)="t1",TEXT(I63,"##″#"),IF(VLOOKUP(H63,DataBase!$A$2:$K$52,3)="t2",TEXT(I63,"#′##″#"),IF(VLOOKUP(H63,DataBase!$A$2:$K$52,3)="l",TEXT(I63,"#㍍##"),I63&amp;"点"))))</f>
      </c>
    </row>
    <row r="64" spans="1:11" ht="13.5">
      <c r="A64" s="8">
        <v>61</v>
      </c>
      <c r="E64" s="5">
        <f>IF(B64="","",VLOOKUP(B64,DataBase!$P$3:$R$45,3))</f>
      </c>
      <c r="G64" s="5">
        <f>IF(OR(H64="",H64&lt;10,H64&gt;84),"",VLOOKUP(H64,DataBase!$A$2:$K$52,11))</f>
      </c>
      <c r="H64" s="26"/>
      <c r="J64" s="19">
        <f>IF(H64="","",IF(OR(H64&lt;10,H64&gt;84),"種目番号誤入力",IF(VLOOKUP(H64,DataBase!$A$2:$K$52,$B$1+3)="","実施対象外種目番号入力",VLOOKUP(H64,DataBase!$A$2:$K$52,2))))</f>
      </c>
      <c r="K64" s="32">
        <f>IF(I64="","",IF(VLOOKUP(H64,DataBase!$A$2:$K$52,3)="t1",TEXT(I64,"##″#"),IF(VLOOKUP(H64,DataBase!$A$2:$K$52,3)="t2",TEXT(I64,"#′##″#"),IF(VLOOKUP(H64,DataBase!$A$2:$K$52,3)="l",TEXT(I64,"#㍍##"),I64&amp;"点"))))</f>
      </c>
    </row>
    <row r="65" spans="1:11" ht="13.5">
      <c r="A65" s="8">
        <v>62</v>
      </c>
      <c r="E65" s="5">
        <f>IF(B65="","",VLOOKUP(B65,DataBase!$P$3:$R$45,3))</f>
      </c>
      <c r="G65" s="5">
        <f>IF(OR(H65="",H65&lt;10,H65&gt;84),"",VLOOKUP(H65,DataBase!$A$2:$K$52,11))</f>
      </c>
      <c r="H65" s="26"/>
      <c r="J65" s="19">
        <f>IF(H65="","",IF(OR(H65&lt;10,H65&gt;84),"種目番号誤入力",IF(VLOOKUP(H65,DataBase!$A$2:$K$52,$B$1+3)="","実施対象外種目番号入力",VLOOKUP(H65,DataBase!$A$2:$K$52,2))))</f>
      </c>
      <c r="K65" s="32">
        <f>IF(I65="","",IF(VLOOKUP(H65,DataBase!$A$2:$K$52,3)="t1",TEXT(I65,"##″#"),IF(VLOOKUP(H65,DataBase!$A$2:$K$52,3)="t2",TEXT(I65,"#′##″#"),IF(VLOOKUP(H65,DataBase!$A$2:$K$52,3)="l",TEXT(I65,"#㍍##"),I65&amp;"点"))))</f>
      </c>
    </row>
    <row r="66" spans="1:11" ht="13.5">
      <c r="A66" s="8">
        <v>63</v>
      </c>
      <c r="E66" s="5">
        <f>IF(B66="","",VLOOKUP(B66,DataBase!$P$3:$R$45,3))</f>
      </c>
      <c r="G66" s="5">
        <f>IF(OR(H66="",H66&lt;10,H66&gt;84),"",VLOOKUP(H66,DataBase!$A$2:$K$52,11))</f>
      </c>
      <c r="H66" s="26"/>
      <c r="J66" s="19">
        <f>IF(H66="","",IF(OR(H66&lt;10,H66&gt;84),"種目番号誤入力",IF(VLOOKUP(H66,DataBase!$A$2:$K$52,$B$1+3)="","実施対象外種目番号入力",VLOOKUP(H66,DataBase!$A$2:$K$52,2))))</f>
      </c>
      <c r="K66" s="32">
        <f>IF(I66="","",IF(VLOOKUP(H66,DataBase!$A$2:$K$52,3)="t1",TEXT(I66,"##″#"),IF(VLOOKUP(H66,DataBase!$A$2:$K$52,3)="t2",TEXT(I66,"#′##″#"),IF(VLOOKUP(H66,DataBase!$A$2:$K$52,3)="l",TEXT(I66,"#㍍##"),I66&amp;"点"))))</f>
      </c>
    </row>
    <row r="67" spans="1:11" ht="13.5">
      <c r="A67" s="8">
        <v>64</v>
      </c>
      <c r="E67" s="5">
        <f>IF(B67="","",VLOOKUP(B67,DataBase!$P$3:$R$45,3))</f>
      </c>
      <c r="G67" s="5">
        <f>IF(OR(H67="",H67&lt;10,H67&gt;84),"",VLOOKUP(H67,DataBase!$A$2:$K$52,11))</f>
      </c>
      <c r="H67" s="26"/>
      <c r="J67" s="19">
        <f>IF(H67="","",IF(OR(H67&lt;10,H67&gt;84),"種目番号誤入力",IF(VLOOKUP(H67,DataBase!$A$2:$K$52,$B$1+3)="","実施対象外種目番号入力",VLOOKUP(H67,DataBase!$A$2:$K$52,2))))</f>
      </c>
      <c r="K67" s="32">
        <f>IF(I67="","",IF(VLOOKUP(H67,DataBase!$A$2:$K$52,3)="t1",TEXT(I67,"##″#"),IF(VLOOKUP(H67,DataBase!$A$2:$K$52,3)="t2",TEXT(I67,"#′##″#"),IF(VLOOKUP(H67,DataBase!$A$2:$K$52,3)="l",TEXT(I67,"#㍍##"),I67&amp;"点"))))</f>
      </c>
    </row>
    <row r="68" spans="1:11" ht="13.5">
      <c r="A68" s="8">
        <v>65</v>
      </c>
      <c r="E68" s="5">
        <f>IF(B68="","",VLOOKUP(B68,DataBase!$P$3:$R$45,3))</f>
      </c>
      <c r="G68" s="5">
        <f>IF(OR(H68="",H68&lt;10,H68&gt;84),"",VLOOKUP(H68,DataBase!$A$2:$K$52,11))</f>
      </c>
      <c r="H68" s="26"/>
      <c r="J68" s="19">
        <f>IF(H68="","",IF(OR(H68&lt;10,H68&gt;84),"種目番号誤入力",IF(VLOOKUP(H68,DataBase!$A$2:$K$52,$B$1+3)="","実施対象外種目番号入力",VLOOKUP(H68,DataBase!$A$2:$K$52,2))))</f>
      </c>
      <c r="K68" s="32">
        <f>IF(I68="","",IF(VLOOKUP(H68,DataBase!$A$2:$K$52,3)="t1",TEXT(I68,"##″#"),IF(VLOOKUP(H68,DataBase!$A$2:$K$52,3)="t2",TEXT(I68,"#′##″#"),IF(VLOOKUP(H68,DataBase!$A$2:$K$52,3)="l",TEXT(I68,"#㍍##"),I68&amp;"点"))))</f>
      </c>
    </row>
    <row r="69" spans="1:11" ht="13.5">
      <c r="A69" s="8">
        <v>66</v>
      </c>
      <c r="E69" s="5">
        <f>IF(B69="","",VLOOKUP(B69,DataBase!$P$3:$R$45,3))</f>
      </c>
      <c r="G69" s="5">
        <f>IF(OR(H69="",H69&lt;10,H69&gt;84),"",VLOOKUP(H69,DataBase!$A$2:$K$52,11))</f>
      </c>
      <c r="H69" s="26"/>
      <c r="J69" s="19">
        <f>IF(H69="","",IF(OR(H69&lt;10,H69&gt;84),"種目番号誤入力",IF(VLOOKUP(H69,DataBase!$A$2:$K$52,$B$1+3)="","実施対象外種目番号入力",VLOOKUP(H69,DataBase!$A$2:$K$52,2))))</f>
      </c>
      <c r="K69" s="32">
        <f>IF(I69="","",IF(VLOOKUP(H69,DataBase!$A$2:$K$52,3)="t1",TEXT(I69,"##″#"),IF(VLOOKUP(H69,DataBase!$A$2:$K$52,3)="t2",TEXT(I69,"#′##″#"),IF(VLOOKUP(H69,DataBase!$A$2:$K$52,3)="l",TEXT(I69,"#㍍##"),I69&amp;"点"))))</f>
      </c>
    </row>
    <row r="70" spans="1:11" ht="13.5">
      <c r="A70" s="8">
        <v>67</v>
      </c>
      <c r="E70" s="5">
        <f>IF(B70="","",VLOOKUP(B70,DataBase!$P$3:$R$45,3))</f>
      </c>
      <c r="G70" s="5">
        <f>IF(OR(H70="",H70&lt;10,H70&gt;84),"",VLOOKUP(H70,DataBase!$A$2:$K$52,11))</f>
      </c>
      <c r="H70" s="26"/>
      <c r="J70" s="19">
        <f>IF(H70="","",IF(OR(H70&lt;10,H70&gt;84),"種目番号誤入力",IF(VLOOKUP(H70,DataBase!$A$2:$K$52,$B$1+3)="","実施対象外種目番号入力",VLOOKUP(H70,DataBase!$A$2:$K$52,2))))</f>
      </c>
      <c r="K70" s="32">
        <f>IF(I70="","",IF(VLOOKUP(H70,DataBase!$A$2:$K$52,3)="t1",TEXT(I70,"##″#"),IF(VLOOKUP(H70,DataBase!$A$2:$K$52,3)="t2",TEXT(I70,"#′##″#"),IF(VLOOKUP(H70,DataBase!$A$2:$K$52,3)="l",TEXT(I70,"#㍍##"),I70&amp;"点"))))</f>
      </c>
    </row>
    <row r="71" spans="1:11" ht="13.5">
      <c r="A71" s="8">
        <v>68</v>
      </c>
      <c r="E71" s="5">
        <f>IF(B71="","",VLOOKUP(B71,DataBase!$P$3:$R$45,3))</f>
      </c>
      <c r="G71" s="5">
        <f>IF(OR(H71="",H71&lt;10,H71&gt;84),"",VLOOKUP(H71,DataBase!$A$2:$K$52,11))</f>
      </c>
      <c r="H71" s="26"/>
      <c r="J71" s="19">
        <f>IF(H71="","",IF(OR(H71&lt;10,H71&gt;84),"種目番号誤入力",IF(VLOOKUP(H71,DataBase!$A$2:$K$52,$B$1+3)="","実施対象外種目番号入力",VLOOKUP(H71,DataBase!$A$2:$K$52,2))))</f>
      </c>
      <c r="K71" s="32">
        <f>IF(I71="","",IF(VLOOKUP(H71,DataBase!$A$2:$K$52,3)="t1",TEXT(I71,"##″#"),IF(VLOOKUP(H71,DataBase!$A$2:$K$52,3)="t2",TEXT(I71,"#′##″#"),IF(VLOOKUP(H71,DataBase!$A$2:$K$52,3)="l",TEXT(I71,"#㍍##"),I71&amp;"点"))))</f>
      </c>
    </row>
    <row r="72" spans="1:11" ht="13.5">
      <c r="A72" s="8">
        <v>69</v>
      </c>
      <c r="E72" s="5">
        <f>IF(B72="","",VLOOKUP(B72,DataBase!$P$3:$R$45,3))</f>
      </c>
      <c r="G72" s="5">
        <f>IF(OR(H72="",H72&lt;10,H72&gt;84),"",VLOOKUP(H72,DataBase!$A$2:$K$52,11))</f>
      </c>
      <c r="H72" s="26"/>
      <c r="J72" s="19">
        <f>IF(H72="","",IF(OR(H72&lt;10,H72&gt;84),"種目番号誤入力",IF(VLOOKUP(H72,DataBase!$A$2:$K$52,$B$1+3)="","実施対象外種目番号入力",VLOOKUP(H72,DataBase!$A$2:$K$52,2))))</f>
      </c>
      <c r="K72" s="32">
        <f>IF(I72="","",IF(VLOOKUP(H72,DataBase!$A$2:$K$52,3)="t1",TEXT(I72,"##″#"),IF(VLOOKUP(H72,DataBase!$A$2:$K$52,3)="t2",TEXT(I72,"#′##″#"),IF(VLOOKUP(H72,DataBase!$A$2:$K$52,3)="l",TEXT(I72,"#㍍##"),I72&amp;"点"))))</f>
      </c>
    </row>
    <row r="73" spans="1:11" ht="13.5">
      <c r="A73" s="8">
        <v>70</v>
      </c>
      <c r="E73" s="5">
        <f>IF(B73="","",VLOOKUP(B73,DataBase!$P$3:$R$45,3))</f>
      </c>
      <c r="G73" s="5">
        <f>IF(OR(H73="",H73&lt;10,H73&gt;84),"",VLOOKUP(H73,DataBase!$A$2:$K$52,11))</f>
      </c>
      <c r="H73" s="26"/>
      <c r="J73" s="19">
        <f>IF(H73="","",IF(OR(H73&lt;10,H73&gt;84),"種目番号誤入力",IF(VLOOKUP(H73,DataBase!$A$2:$K$52,$B$1+3)="","実施対象外種目番号入力",VLOOKUP(H73,DataBase!$A$2:$K$52,2))))</f>
      </c>
      <c r="K73" s="32">
        <f>IF(I73="","",IF(VLOOKUP(H73,DataBase!$A$2:$K$52,3)="t1",TEXT(I73,"##″#"),IF(VLOOKUP(H73,DataBase!$A$2:$K$52,3)="t2",TEXT(I73,"#′##″#"),IF(VLOOKUP(H73,DataBase!$A$2:$K$52,3)="l",TEXT(I73,"#㍍##"),I73&amp;"点"))))</f>
      </c>
    </row>
    <row r="74" spans="1:11" ht="13.5">
      <c r="A74" s="8">
        <v>71</v>
      </c>
      <c r="E74" s="5">
        <f>IF(B74="","",VLOOKUP(B74,DataBase!$P$3:$R$45,3))</f>
      </c>
      <c r="G74" s="5">
        <f>IF(OR(H74="",H74&lt;10,H74&gt;84),"",VLOOKUP(H74,DataBase!$A$2:$K$52,11))</f>
      </c>
      <c r="H74" s="26"/>
      <c r="J74" s="19">
        <f>IF(H74="","",IF(OR(H74&lt;10,H74&gt;84),"種目番号誤入力",IF(VLOOKUP(H74,DataBase!$A$2:$K$52,$B$1+3)="","実施対象外種目番号入力",VLOOKUP(H74,DataBase!$A$2:$K$52,2))))</f>
      </c>
      <c r="K74" s="32">
        <f>IF(I74="","",IF(VLOOKUP(H74,DataBase!$A$2:$K$52,3)="t1",TEXT(I74,"##″#"),IF(VLOOKUP(H74,DataBase!$A$2:$K$52,3)="t2",TEXT(I74,"#′##″#"),IF(VLOOKUP(H74,DataBase!$A$2:$K$52,3)="l",TEXT(I74,"#㍍##"),I74&amp;"点"))))</f>
      </c>
    </row>
    <row r="75" spans="1:11" ht="13.5">
      <c r="A75" s="8">
        <v>72</v>
      </c>
      <c r="E75" s="5">
        <f>IF(B75="","",VLOOKUP(B75,DataBase!$P$3:$R$45,3))</f>
      </c>
      <c r="G75" s="5">
        <f>IF(OR(H75="",H75&lt;10,H75&gt;84),"",VLOOKUP(H75,DataBase!$A$2:$K$52,11))</f>
      </c>
      <c r="H75" s="26"/>
      <c r="J75" s="19">
        <f>IF(H75="","",IF(OR(H75&lt;10,H75&gt;84),"種目番号誤入力",IF(VLOOKUP(H75,DataBase!$A$2:$K$52,$B$1+3)="","実施対象外種目番号入力",VLOOKUP(H75,DataBase!$A$2:$K$52,2))))</f>
      </c>
      <c r="K75" s="32">
        <f>IF(I75="","",IF(VLOOKUP(H75,DataBase!$A$2:$K$52,3)="t1",TEXT(I75,"##″#"),IF(VLOOKUP(H75,DataBase!$A$2:$K$52,3)="t2",TEXT(I75,"#′##″#"),IF(VLOOKUP(H75,DataBase!$A$2:$K$52,3)="l",TEXT(I75,"#㍍##"),I75&amp;"点"))))</f>
      </c>
    </row>
    <row r="76" spans="1:11" ht="13.5">
      <c r="A76" s="8">
        <v>73</v>
      </c>
      <c r="E76" s="5">
        <f>IF(B76="","",VLOOKUP(B76,DataBase!$P$3:$R$45,3))</f>
      </c>
      <c r="G76" s="5">
        <f>IF(OR(H76="",H76&lt;10,H76&gt;84),"",VLOOKUP(H76,DataBase!$A$2:$K$52,11))</f>
      </c>
      <c r="H76" s="26"/>
      <c r="J76" s="19">
        <f>IF(H76="","",IF(OR(H76&lt;10,H76&gt;84),"種目番号誤入力",IF(VLOOKUP(H76,DataBase!$A$2:$K$52,$B$1+3)="","実施対象外種目番号入力",VLOOKUP(H76,DataBase!$A$2:$K$52,2))))</f>
      </c>
      <c r="K76" s="32">
        <f>IF(I76="","",IF(VLOOKUP(H76,DataBase!$A$2:$K$52,3)="t1",TEXT(I76,"##″#"),IF(VLOOKUP(H76,DataBase!$A$2:$K$52,3)="t2",TEXT(I76,"#′##″#"),IF(VLOOKUP(H76,DataBase!$A$2:$K$52,3)="l",TEXT(I76,"#㍍##"),I76&amp;"点"))))</f>
      </c>
    </row>
    <row r="77" spans="1:11" ht="13.5">
      <c r="A77" s="8">
        <v>74</v>
      </c>
      <c r="E77" s="5">
        <f>IF(B77="","",VLOOKUP(B77,DataBase!$P$3:$R$45,3))</f>
      </c>
      <c r="G77" s="5">
        <f>IF(OR(H77="",H77&lt;10,H77&gt;84),"",VLOOKUP(H77,DataBase!$A$2:$K$52,11))</f>
      </c>
      <c r="H77" s="26"/>
      <c r="J77" s="19">
        <f>IF(H77="","",IF(OR(H77&lt;10,H77&gt;84),"種目番号誤入力",IF(VLOOKUP(H77,DataBase!$A$2:$K$52,$B$1+3)="","実施対象外種目番号入力",VLOOKUP(H77,DataBase!$A$2:$K$52,2))))</f>
      </c>
      <c r="K77" s="32">
        <f>IF(I77="","",IF(VLOOKUP(H77,DataBase!$A$2:$K$52,3)="t1",TEXT(I77,"##″#"),IF(VLOOKUP(H77,DataBase!$A$2:$K$52,3)="t2",TEXT(I77,"#′##″#"),IF(VLOOKUP(H77,DataBase!$A$2:$K$52,3)="l",TEXT(I77,"#㍍##"),I77&amp;"点"))))</f>
      </c>
    </row>
    <row r="78" spans="1:11" ht="13.5">
      <c r="A78" s="8">
        <v>75</v>
      </c>
      <c r="E78" s="5">
        <f>IF(B78="","",VLOOKUP(B78,DataBase!$P$3:$R$45,3))</f>
      </c>
      <c r="G78" s="5">
        <f>IF(OR(H78="",H78&lt;10,H78&gt;84),"",VLOOKUP(H78,DataBase!$A$2:$K$52,11))</f>
      </c>
      <c r="H78" s="26"/>
      <c r="J78" s="19">
        <f>IF(H78="","",IF(OR(H78&lt;10,H78&gt;84),"種目番号誤入力",IF(VLOOKUP(H78,DataBase!$A$2:$K$52,$B$1+3)="","実施対象外種目番号入力",VLOOKUP(H78,DataBase!$A$2:$K$52,2))))</f>
      </c>
      <c r="K78" s="32">
        <f>IF(I78="","",IF(VLOOKUP(H78,DataBase!$A$2:$K$52,3)="t1",TEXT(I78,"##″#"),IF(VLOOKUP(H78,DataBase!$A$2:$K$52,3)="t2",TEXT(I78,"#′##″#"),IF(VLOOKUP(H78,DataBase!$A$2:$K$52,3)="l",TEXT(I78,"#㍍##"),I78&amp;"点"))))</f>
      </c>
    </row>
    <row r="79" spans="1:11" ht="13.5">
      <c r="A79" s="8">
        <v>76</v>
      </c>
      <c r="E79" s="5">
        <f>IF(B79="","",VLOOKUP(B79,DataBase!$P$3:$R$45,3))</f>
      </c>
      <c r="G79" s="5">
        <f>IF(OR(H79="",H79&lt;10,H79&gt;84),"",VLOOKUP(H79,DataBase!$A$2:$K$52,11))</f>
      </c>
      <c r="J79" s="19">
        <f>IF(H79="","",IF(OR(H79&lt;10,H79&gt;84),"種目番号誤入力",IF(VLOOKUP(H79,DataBase!$A$2:$K$52,$B$1+3)="","実施対象外種目番号入力",VLOOKUP(H79,DataBase!$A$2:$K$52,2))))</f>
      </c>
      <c r="K79" s="32">
        <f>IF(I79="","",IF(VLOOKUP(H79,DataBase!$A$2:$K$52,3)="t1",TEXT(I79,"##″#"),IF(VLOOKUP(H79,DataBase!$A$2:$K$52,3)="t2",TEXT(I79,"#′##″#"),IF(VLOOKUP(H79,DataBase!$A$2:$K$52,3)="l",TEXT(I79,"#㍍##"),I79&amp;"点"))))</f>
      </c>
    </row>
    <row r="80" spans="1:11" ht="13.5">
      <c r="A80" s="88" t="s">
        <v>219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1:11" ht="13.5">
      <c r="A81" s="89" t="s">
        <v>220</v>
      </c>
      <c r="B81" s="82"/>
      <c r="C81" s="82"/>
      <c r="D81" s="82"/>
      <c r="E81" s="73">
        <f>IF(B81="","",VLOOKUP(B81,DataBase!$P$3:$R$45,3))</f>
      </c>
      <c r="F81" s="82"/>
      <c r="G81" s="73">
        <f>IF(OR(H81="",H81&lt;10,H81&gt;84),"",VLOOKUP(H81,DataBase!$A$2:$K$52,11))</f>
      </c>
      <c r="H81" s="82"/>
      <c r="I81" s="82"/>
      <c r="J81" s="74">
        <f>IF(H81="","",IF(OR(H81&lt;10,H81&gt;84),"種目番号誤入力",IF(VLOOKUP(H81,DataBase!$A$2:$K$52,$B$1+3)="","実施対象外種目番号入力",VLOOKUP(H81,DataBase!$A$2:$K$52,2))))</f>
      </c>
      <c r="K81" s="75">
        <f>IF(I81="","",IF(VLOOKUP(H81,DataBase!$A$2:$K$52,3)="t1",TEXT(I81,"##″#"),IF(VLOOKUP(H81,DataBase!$A$2:$K$52,3)="t2",TEXT(I81,"#′##″#"),IF(VLOOKUP(H81,DataBase!$A$2:$K$52,3)="l",TEXT(I81,"#㍍##"),I81&amp;"点"))))</f>
      </c>
    </row>
    <row r="82" spans="1:11" ht="13.5">
      <c r="A82" s="90"/>
      <c r="B82" s="83"/>
      <c r="C82" s="83"/>
      <c r="D82" s="83"/>
      <c r="E82" s="76">
        <f>IF(B82="","",VLOOKUP(B82,DataBase!$P$3:$R$45,3))</f>
      </c>
      <c r="F82" s="83"/>
      <c r="G82" s="76">
        <f>IF(OR(H82="",H82&lt;10,H82&gt;84),"",VLOOKUP(H82,DataBase!$A$2:$K$52,11))</f>
      </c>
      <c r="H82" s="83"/>
      <c r="I82" s="83"/>
      <c r="J82" s="77">
        <f>IF(H82="","",IF(OR(H82&lt;10,H82&gt;84),"種目番号誤入力",IF(VLOOKUP(H82,DataBase!$A$2:$K$52,$B$1+3)="","実施対象外種目番号入力",VLOOKUP(H82,DataBase!$A$2:$K$52,2))))</f>
      </c>
      <c r="K82" s="78">
        <f>IF(I82="","",IF(VLOOKUP(H82,DataBase!$A$2:$K$52,3)="t1",TEXT(I82,"##″#"),IF(VLOOKUP(H82,DataBase!$A$2:$K$52,3)="t2",TEXT(I82,"#′##″#"),IF(VLOOKUP(H82,DataBase!$A$2:$K$52,3)="l",TEXT(I82,"#㍍##"),I82&amp;"点"))))</f>
      </c>
    </row>
    <row r="83" spans="1:11" ht="13.5">
      <c r="A83" s="90"/>
      <c r="B83" s="83"/>
      <c r="C83" s="83"/>
      <c r="D83" s="83"/>
      <c r="E83" s="76">
        <f>IF(B83="","",VLOOKUP(B83,DataBase!$P$3:$R$45,3))</f>
      </c>
      <c r="F83" s="83"/>
      <c r="G83" s="76">
        <f>IF(OR(H83="",H83&lt;10,H83&gt;84),"",VLOOKUP(H83,DataBase!$A$2:$K$52,11))</f>
      </c>
      <c r="H83" s="83"/>
      <c r="I83" s="83"/>
      <c r="J83" s="77">
        <f>IF(H83="","",IF(OR(H83&lt;10,H83&gt;84),"種目番号誤入力",IF(VLOOKUP(H83,DataBase!$A$2:$K$52,$B$1+3)="","実施対象外種目番号入力",VLOOKUP(H83,DataBase!$A$2:$K$52,2))))</f>
      </c>
      <c r="K83" s="78">
        <f>IF(I83="","",IF(VLOOKUP(H83,DataBase!$A$2:$K$52,3)="t1",TEXT(I83,"##″#"),IF(VLOOKUP(H83,DataBase!$A$2:$K$52,3)="t2",TEXT(I83,"#′##″#"),IF(VLOOKUP(H83,DataBase!$A$2:$K$52,3)="l",TEXT(I83,"#㍍##"),I83&amp;"点"))))</f>
      </c>
    </row>
    <row r="84" spans="1:11" ht="13.5">
      <c r="A84" s="90"/>
      <c r="B84" s="83"/>
      <c r="C84" s="83"/>
      <c r="D84" s="83"/>
      <c r="E84" s="76">
        <f>IF(B84="","",VLOOKUP(B84,DataBase!$P$3:$R$45,3))</f>
      </c>
      <c r="F84" s="83"/>
      <c r="G84" s="76">
        <f>IF(OR(H84="",H84&lt;10,H84&gt;84),"",VLOOKUP(H84,DataBase!$A$2:$K$52,11))</f>
      </c>
      <c r="H84" s="83"/>
      <c r="I84" s="83"/>
      <c r="J84" s="77">
        <f>IF(H84="","",IF(OR(H84&lt;10,H84&gt;84),"種目番号誤入力",IF(VLOOKUP(H84,DataBase!$A$2:$K$52,$B$1+3)="","実施対象外種目番号入力",VLOOKUP(H84,DataBase!$A$2:$K$52,2))))</f>
      </c>
      <c r="K84" s="78">
        <f>IF(I84="","",IF(VLOOKUP(H84,DataBase!$A$2:$K$52,3)="t1",TEXT(I84,"##″#"),IF(VLOOKUP(H84,DataBase!$A$2:$K$52,3)="t2",TEXT(I84,"#′##″#"),IF(VLOOKUP(H84,DataBase!$A$2:$K$52,3)="l",TEXT(I84,"#㍍##"),I84&amp;"点"))))</f>
      </c>
    </row>
    <row r="85" spans="1:11" ht="13.5">
      <c r="A85" s="90"/>
      <c r="B85" s="83"/>
      <c r="C85" s="83"/>
      <c r="D85" s="83"/>
      <c r="E85" s="76">
        <f>IF(B85="","",VLOOKUP(B85,DataBase!$P$3:$R$45,3))</f>
      </c>
      <c r="F85" s="83"/>
      <c r="G85" s="76">
        <f>IF(OR(H85="",H85&lt;10,H85&gt;84),"",VLOOKUP(H85,DataBase!$A$2:$K$52,11))</f>
      </c>
      <c r="H85" s="83"/>
      <c r="I85" s="83"/>
      <c r="J85" s="77">
        <f>IF(H85="","",IF(OR(H85&lt;10,H85&gt;84),"種目番号誤入力",IF(VLOOKUP(H85,DataBase!$A$2:$K$52,$B$1+3)="","実施対象外種目番号入力",VLOOKUP(H85,DataBase!$A$2:$K$52,2))))</f>
      </c>
      <c r="K85" s="78">
        <f>IF(I85="","",IF(VLOOKUP(H85,DataBase!$A$2:$K$52,3)="t1",TEXT(I85,"##″#"),IF(VLOOKUP(H85,DataBase!$A$2:$K$52,3)="t2",TEXT(I85,"#′##″#"),IF(VLOOKUP(H85,DataBase!$A$2:$K$52,3)="l",TEXT(I85,"#㍍##"),I85&amp;"点"))))</f>
      </c>
    </row>
    <row r="86" spans="1:11" ht="13.5">
      <c r="A86" s="91"/>
      <c r="B86" s="84"/>
      <c r="C86" s="84"/>
      <c r="D86" s="84"/>
      <c r="E86" s="79">
        <f>IF(B86="","",VLOOKUP(B86,DataBase!$P$3:$R$45,3))</f>
      </c>
      <c r="F86" s="84"/>
      <c r="G86" s="79">
        <f>IF(OR(H86="",H86&lt;10,H86&gt;84),"",VLOOKUP(H86,DataBase!$A$2:$K$52,11))</f>
      </c>
      <c r="H86" s="84"/>
      <c r="I86" s="84"/>
      <c r="J86" s="80">
        <f>IF(H86="","",IF(OR(H86&lt;10,H86&gt;84),"種目番号誤入力",IF(VLOOKUP(H86,DataBase!$A$2:$K$52,$B$1+3)="","実施対象外種目番号入力",VLOOKUP(H86,DataBase!$A$2:$K$52,2))))</f>
      </c>
      <c r="K86" s="81">
        <f>IF(I86="","",IF(VLOOKUP(H86,DataBase!$A$2:$K$52,3)="t1",TEXT(I86,"##″#"),IF(VLOOKUP(H86,DataBase!$A$2:$K$52,3)="t2",TEXT(I86,"#′##″#"),IF(VLOOKUP(H86,DataBase!$A$2:$K$52,3)="l",TEXT(I86,"#㍍##"),I86&amp;"点"))))</f>
      </c>
    </row>
    <row r="87" spans="1:11" ht="13.5">
      <c r="A87" s="89" t="s">
        <v>221</v>
      </c>
      <c r="B87" s="82"/>
      <c r="C87" s="82"/>
      <c r="D87" s="82"/>
      <c r="E87" s="73">
        <f>IF(B87="","",VLOOKUP(B87,DataBase!$P$3:$R$45,3))</f>
      </c>
      <c r="F87" s="82"/>
      <c r="G87" s="73">
        <f>IF(OR(H87="",H87&lt;10,H87&gt;84),"",VLOOKUP(H87,DataBase!$A$2:$K$52,11))</f>
      </c>
      <c r="H87" s="82"/>
      <c r="I87" s="82"/>
      <c r="J87" s="74">
        <f>IF(H87="","",IF(OR(H87&lt;10,H87&gt;84),"種目番号誤入力",IF(VLOOKUP(H87,DataBase!$A$2:$K$52,$B$1+3)="","実施対象外種目番号入力",VLOOKUP(H87,DataBase!$A$2:$K$52,2))))</f>
      </c>
      <c r="K87" s="75">
        <f>IF(I87="","",IF(VLOOKUP(H87,DataBase!$A$2:$K$52,3)="t1",TEXT(I87,"##″#"),IF(VLOOKUP(H87,DataBase!$A$2:$K$52,3)="t2",TEXT(I87,"#′##″#"),IF(VLOOKUP(H87,DataBase!$A$2:$K$52,3)="l",TEXT(I87,"#㍍##"),I87&amp;"点"))))</f>
      </c>
    </row>
    <row r="88" spans="1:11" ht="13.5">
      <c r="A88" s="90"/>
      <c r="B88" s="83"/>
      <c r="C88" s="83"/>
      <c r="D88" s="83"/>
      <c r="E88" s="76">
        <f>IF(B88="","",VLOOKUP(B88,DataBase!$P$3:$R$45,3))</f>
      </c>
      <c r="F88" s="83"/>
      <c r="G88" s="76">
        <f>IF(OR(H88="",H88&lt;10,H88&gt;84),"",VLOOKUP(H88,DataBase!$A$2:$K$52,11))</f>
      </c>
      <c r="H88" s="83"/>
      <c r="I88" s="83"/>
      <c r="J88" s="77">
        <f>IF(H88="","",IF(OR(H88&lt;10,H88&gt;84),"種目番号誤入力",IF(VLOOKUP(H88,DataBase!$A$2:$K$52,$B$1+3)="","実施対象外種目番号入力",VLOOKUP(H88,DataBase!$A$2:$K$52,2))))</f>
      </c>
      <c r="K88" s="78">
        <f>IF(I88="","",IF(VLOOKUP(H88,DataBase!$A$2:$K$52,3)="t1",TEXT(I88,"##″#"),IF(VLOOKUP(H88,DataBase!$A$2:$K$52,3)="t2",TEXT(I88,"#′##″#"),IF(VLOOKUP(H88,DataBase!$A$2:$K$52,3)="l",TEXT(I88,"#㍍##"),I88&amp;"点"))))</f>
      </c>
    </row>
    <row r="89" spans="1:11" ht="13.5">
      <c r="A89" s="90"/>
      <c r="B89" s="83"/>
      <c r="C89" s="83"/>
      <c r="D89" s="83"/>
      <c r="E89" s="76">
        <f>IF(B89="","",VLOOKUP(B89,DataBase!$P$3:$R$45,3))</f>
      </c>
      <c r="F89" s="83"/>
      <c r="G89" s="76">
        <f>IF(OR(H89="",H89&lt;10,H89&gt;84),"",VLOOKUP(H89,DataBase!$A$2:$K$52,11))</f>
      </c>
      <c r="H89" s="83"/>
      <c r="I89" s="83"/>
      <c r="J89" s="77">
        <f>IF(H89="","",IF(OR(H89&lt;10,H89&gt;84),"種目番号誤入力",IF(VLOOKUP(H89,DataBase!$A$2:$K$52,$B$1+3)="","実施対象外種目番号入力",VLOOKUP(H89,DataBase!$A$2:$K$52,2))))</f>
      </c>
      <c r="K89" s="78">
        <f>IF(I89="","",IF(VLOOKUP(H89,DataBase!$A$2:$K$52,3)="t1",TEXT(I89,"##″#"),IF(VLOOKUP(H89,DataBase!$A$2:$K$52,3)="t2",TEXT(I89,"#′##″#"),IF(VLOOKUP(H89,DataBase!$A$2:$K$52,3)="l",TEXT(I89,"#㍍##"),I89&amp;"点"))))</f>
      </c>
    </row>
    <row r="90" spans="1:11" ht="13.5">
      <c r="A90" s="90"/>
      <c r="B90" s="83"/>
      <c r="C90" s="83"/>
      <c r="D90" s="83"/>
      <c r="E90" s="76">
        <f>IF(B90="","",VLOOKUP(B90,DataBase!$P$3:$R$45,3))</f>
      </c>
      <c r="F90" s="83"/>
      <c r="G90" s="76">
        <f>IF(OR(H90="",H90&lt;10,H90&gt;84),"",VLOOKUP(H90,DataBase!$A$2:$K$52,11))</f>
      </c>
      <c r="H90" s="83"/>
      <c r="I90" s="83"/>
      <c r="J90" s="77">
        <f>IF(H90="","",IF(OR(H90&lt;10,H90&gt;84),"種目番号誤入力",IF(VLOOKUP(H90,DataBase!$A$2:$K$52,$B$1+3)="","実施対象外種目番号入力",VLOOKUP(H90,DataBase!$A$2:$K$52,2))))</f>
      </c>
      <c r="K90" s="78">
        <f>IF(I90="","",IF(VLOOKUP(H90,DataBase!$A$2:$K$52,3)="t1",TEXT(I90,"##″#"),IF(VLOOKUP(H90,DataBase!$A$2:$K$52,3)="t2",TEXT(I90,"#′##″#"),IF(VLOOKUP(H90,DataBase!$A$2:$K$52,3)="l",TEXT(I90,"#㍍##"),I90&amp;"点"))))</f>
      </c>
    </row>
    <row r="91" spans="1:11" ht="13.5">
      <c r="A91" s="90"/>
      <c r="B91" s="83"/>
      <c r="C91" s="83"/>
      <c r="D91" s="83"/>
      <c r="E91" s="76">
        <f>IF(B91="","",VLOOKUP(B91,DataBase!$P$3:$R$45,3))</f>
      </c>
      <c r="F91" s="83"/>
      <c r="G91" s="76">
        <f>IF(OR(H91="",H91&lt;10,H91&gt;84),"",VLOOKUP(H91,DataBase!$A$2:$K$52,11))</f>
      </c>
      <c r="H91" s="83"/>
      <c r="I91" s="83"/>
      <c r="J91" s="77">
        <f>IF(H91="","",IF(OR(H91&lt;10,H91&gt;84),"種目番号誤入力",IF(VLOOKUP(H91,DataBase!$A$2:$K$52,$B$1+3)="","実施対象外種目番号入力",VLOOKUP(H91,DataBase!$A$2:$K$52,2))))</f>
      </c>
      <c r="K91" s="78">
        <f>IF(I91="","",IF(VLOOKUP(H91,DataBase!$A$2:$K$52,3)="t1",TEXT(I91,"##″#"),IF(VLOOKUP(H91,DataBase!$A$2:$K$52,3)="t2",TEXT(I91,"#′##″#"),IF(VLOOKUP(H91,DataBase!$A$2:$K$52,3)="l",TEXT(I91,"#㍍##"),I91&amp;"点"))))</f>
      </c>
    </row>
    <row r="92" spans="1:11" ht="13.5">
      <c r="A92" s="91"/>
      <c r="B92" s="84"/>
      <c r="C92" s="84"/>
      <c r="D92" s="84"/>
      <c r="E92" s="79">
        <f>IF(B92="","",VLOOKUP(B92,DataBase!$P$3:$R$45,3))</f>
      </c>
      <c r="F92" s="84"/>
      <c r="G92" s="79">
        <f>IF(OR(H92="",H92&lt;10,H92&gt;84),"",VLOOKUP(H92,DataBase!$A$2:$K$52,11))</f>
      </c>
      <c r="H92" s="84"/>
      <c r="I92" s="84"/>
      <c r="J92" s="80">
        <f>IF(H92="","",IF(OR(H92&lt;10,H92&gt;84),"種目番号誤入力",IF(VLOOKUP(H92,DataBase!$A$2:$K$52,$B$1+3)="","実施対象外種目番号入力",VLOOKUP(H92,DataBase!$A$2:$K$52,2))))</f>
      </c>
      <c r="K92" s="81">
        <f>IF(I92="","",IF(VLOOKUP(H92,DataBase!$A$2:$K$52,3)="t1",TEXT(I92,"##″#"),IF(VLOOKUP(H92,DataBase!$A$2:$K$52,3)="t2",TEXT(I92,"#′##″#"),IF(VLOOKUP(H92,DataBase!$A$2:$K$52,3)="l",TEXT(I92,"#㍍##"),I92&amp;"点"))))</f>
      </c>
    </row>
    <row r="93" spans="1:11" ht="13.5">
      <c r="A93" s="89" t="s">
        <v>222</v>
      </c>
      <c r="B93" s="82"/>
      <c r="C93" s="82"/>
      <c r="D93" s="82"/>
      <c r="E93" s="73">
        <f>IF(B93="","",VLOOKUP(B93,DataBase!$P$3:$R$45,3))</f>
      </c>
      <c r="F93" s="82"/>
      <c r="G93" s="73">
        <f>IF(OR(H93="",H93&lt;10,H93&gt;84),"",VLOOKUP(H93,DataBase!$A$2:$K$52,11))</f>
      </c>
      <c r="H93" s="82"/>
      <c r="I93" s="82"/>
      <c r="J93" s="74">
        <f>IF(H93="","",IF(OR(H93&lt;10,H93&gt;84),"種目番号誤入力",IF(VLOOKUP(H93,DataBase!$A$2:$K$52,$B$1+3)="","実施対象外種目番号入力",VLOOKUP(H93,DataBase!$A$2:$K$52,2))))</f>
      </c>
      <c r="K93" s="75">
        <f>IF(I93="","",IF(VLOOKUP(H93,DataBase!$A$2:$K$52,3)="t1",TEXT(I93,"##″#"),IF(VLOOKUP(H93,DataBase!$A$2:$K$52,3)="t2",TEXT(I93,"#′##″#"),IF(VLOOKUP(H93,DataBase!$A$2:$K$52,3)="l",TEXT(I93,"#㍍##"),I93&amp;"点"))))</f>
      </c>
    </row>
    <row r="94" spans="1:11" ht="13.5">
      <c r="A94" s="90"/>
      <c r="B94" s="83"/>
      <c r="C94" s="83"/>
      <c r="D94" s="83"/>
      <c r="E94" s="76">
        <f>IF(B94="","",VLOOKUP(B94,DataBase!$P$3:$R$45,3))</f>
      </c>
      <c r="F94" s="83"/>
      <c r="G94" s="76">
        <f>IF(OR(H94="",H94&lt;10,H94&gt;84),"",VLOOKUP(H94,DataBase!$A$2:$K$52,11))</f>
      </c>
      <c r="H94" s="83"/>
      <c r="I94" s="83"/>
      <c r="J94" s="77">
        <f>IF(H94="","",IF(OR(H94&lt;10,H94&gt;84),"種目番号誤入力",IF(VLOOKUP(H94,DataBase!$A$2:$K$52,$B$1+3)="","実施対象外種目番号入力",VLOOKUP(H94,DataBase!$A$2:$K$52,2))))</f>
      </c>
      <c r="K94" s="78">
        <f>IF(I94="","",IF(VLOOKUP(H94,DataBase!$A$2:$K$52,3)="t1",TEXT(I94,"##″#"),IF(VLOOKUP(H94,DataBase!$A$2:$K$52,3)="t2",TEXT(I94,"#′##″#"),IF(VLOOKUP(H94,DataBase!$A$2:$K$52,3)="l",TEXT(I94,"#㍍##"),I94&amp;"点"))))</f>
      </c>
    </row>
    <row r="95" spans="1:11" ht="13.5">
      <c r="A95" s="90"/>
      <c r="B95" s="83"/>
      <c r="C95" s="83"/>
      <c r="D95" s="83"/>
      <c r="E95" s="76">
        <f>IF(B95="","",VLOOKUP(B95,DataBase!$P$3:$R$45,3))</f>
      </c>
      <c r="F95" s="83"/>
      <c r="G95" s="76">
        <f>IF(OR(H95="",H95&lt;10,H95&gt;84),"",VLOOKUP(H95,DataBase!$A$2:$K$52,11))</f>
      </c>
      <c r="H95" s="83"/>
      <c r="I95" s="83"/>
      <c r="J95" s="77">
        <f>IF(H95="","",IF(OR(H95&lt;10,H95&gt;84),"種目番号誤入力",IF(VLOOKUP(H95,DataBase!$A$2:$K$52,$B$1+3)="","実施対象外種目番号入力",VLOOKUP(H95,DataBase!$A$2:$K$52,2))))</f>
      </c>
      <c r="K95" s="78">
        <f>IF(I95="","",IF(VLOOKUP(H95,DataBase!$A$2:$K$52,3)="t1",TEXT(I95,"##″#"),IF(VLOOKUP(H95,DataBase!$A$2:$K$52,3)="t2",TEXT(I95,"#′##″#"),IF(VLOOKUP(H95,DataBase!$A$2:$K$52,3)="l",TEXT(I95,"#㍍##"),I95&amp;"点"))))</f>
      </c>
    </row>
    <row r="96" spans="1:11" ht="13.5">
      <c r="A96" s="90"/>
      <c r="B96" s="83"/>
      <c r="C96" s="83"/>
      <c r="D96" s="83"/>
      <c r="E96" s="76">
        <f>IF(B96="","",VLOOKUP(B96,DataBase!$P$3:$R$45,3))</f>
      </c>
      <c r="F96" s="83"/>
      <c r="G96" s="76">
        <f>IF(OR(H96="",H96&lt;10,H96&gt;84),"",VLOOKUP(H96,DataBase!$A$2:$K$52,11))</f>
      </c>
      <c r="H96" s="83"/>
      <c r="I96" s="83"/>
      <c r="J96" s="77">
        <f>IF(H96="","",IF(OR(H96&lt;10,H96&gt;84),"種目番号誤入力",IF(VLOOKUP(H96,DataBase!$A$2:$K$52,$B$1+3)="","実施対象外種目番号入力",VLOOKUP(H96,DataBase!$A$2:$K$52,2))))</f>
      </c>
      <c r="K96" s="78">
        <f>IF(I96="","",IF(VLOOKUP(H96,DataBase!$A$2:$K$52,3)="t1",TEXT(I96,"##″#"),IF(VLOOKUP(H96,DataBase!$A$2:$K$52,3)="t2",TEXT(I96,"#′##″#"),IF(VLOOKUP(H96,DataBase!$A$2:$K$52,3)="l",TEXT(I96,"#㍍##"),I96&amp;"点"))))</f>
      </c>
    </row>
    <row r="97" spans="1:11" ht="13.5">
      <c r="A97" s="90"/>
      <c r="B97" s="83"/>
      <c r="C97" s="83"/>
      <c r="D97" s="83"/>
      <c r="E97" s="76">
        <f>IF(B97="","",VLOOKUP(B97,DataBase!$P$3:$R$45,3))</f>
      </c>
      <c r="F97" s="83"/>
      <c r="G97" s="76">
        <f>IF(OR(H97="",H97&lt;10,H97&gt;84),"",VLOOKUP(H97,DataBase!$A$2:$K$52,11))</f>
      </c>
      <c r="H97" s="83"/>
      <c r="I97" s="83"/>
      <c r="J97" s="77">
        <f>IF(H97="","",IF(OR(H97&lt;10,H97&gt;84),"種目番号誤入力",IF(VLOOKUP(H97,DataBase!$A$2:$K$52,$B$1+3)="","実施対象外種目番号入力",VLOOKUP(H97,DataBase!$A$2:$K$52,2))))</f>
      </c>
      <c r="K97" s="78">
        <f>IF(I97="","",IF(VLOOKUP(H97,DataBase!$A$2:$K$52,3)="t1",TEXT(I97,"##″#"),IF(VLOOKUP(H97,DataBase!$A$2:$K$52,3)="t2",TEXT(I97,"#′##″#"),IF(VLOOKUP(H97,DataBase!$A$2:$K$52,3)="l",TEXT(I97,"#㍍##"),I97&amp;"点"))))</f>
      </c>
    </row>
    <row r="98" spans="1:11" ht="13.5">
      <c r="A98" s="91"/>
      <c r="B98" s="84"/>
      <c r="C98" s="84"/>
      <c r="D98" s="84"/>
      <c r="E98" s="79">
        <f>IF(B98="","",VLOOKUP(B98,DataBase!$P$3:$R$45,3))</f>
      </c>
      <c r="F98" s="84"/>
      <c r="G98" s="79">
        <f>IF(OR(H98="",H98&lt;10,H98&gt;84),"",VLOOKUP(H98,DataBase!$A$2:$K$52,11))</f>
      </c>
      <c r="H98" s="84"/>
      <c r="I98" s="84"/>
      <c r="J98" s="80">
        <f>IF(H98="","",IF(OR(H98&lt;10,H98&gt;84),"種目番号誤入力",IF(VLOOKUP(H98,DataBase!$A$2:$K$52,$B$1+3)="","実施対象外種目番号入力",VLOOKUP(H98,DataBase!$A$2:$K$52,2))))</f>
      </c>
      <c r="K98" s="81">
        <f>IF(I98="","",IF(VLOOKUP(H98,DataBase!$A$2:$K$52,3)="t1",TEXT(I98,"##″#"),IF(VLOOKUP(H98,DataBase!$A$2:$K$52,3)="t2",TEXT(I98,"#′##″#"),IF(VLOOKUP(H98,DataBase!$A$2:$K$52,3)="l",TEXT(I98,"#㍍##"),I98&amp;"点"))))</f>
      </c>
    </row>
    <row r="99" spans="1:11" ht="13.5">
      <c r="A99" s="89" t="s">
        <v>223</v>
      </c>
      <c r="B99" s="82"/>
      <c r="C99" s="82"/>
      <c r="D99" s="82"/>
      <c r="E99" s="73">
        <f>IF(B99="","",VLOOKUP(B99,DataBase!$P$3:$R$45,3))</f>
      </c>
      <c r="F99" s="82"/>
      <c r="G99" s="73">
        <f>IF(OR(H99="",H99&lt;10,H99&gt;84),"",VLOOKUP(H99,DataBase!$A$2:$K$52,11))</f>
      </c>
      <c r="H99" s="82"/>
      <c r="I99" s="82"/>
      <c r="J99" s="74">
        <f>IF(H99="","",IF(OR(H99&lt;10,H99&gt;84),"種目番号誤入力",IF(VLOOKUP(H99,DataBase!$A$2:$K$52,$B$1+3)="","実施対象外種目番号入力",VLOOKUP(H99,DataBase!$A$2:$K$52,2))))</f>
      </c>
      <c r="K99" s="75">
        <f>IF(I99="","",IF(VLOOKUP(H99,DataBase!$A$2:$K$52,3)="t1",TEXT(I99,"##″#"),IF(VLOOKUP(H99,DataBase!$A$2:$K$52,3)="t2",TEXT(I99,"#′##″#"),IF(VLOOKUP(H99,DataBase!$A$2:$K$52,3)="l",TEXT(I99,"#㍍##"),I99&amp;"点"))))</f>
      </c>
    </row>
    <row r="100" spans="1:11" ht="13.5">
      <c r="A100" s="90"/>
      <c r="B100" s="83"/>
      <c r="C100" s="83"/>
      <c r="D100" s="83"/>
      <c r="E100" s="76">
        <f>IF(B100="","",VLOOKUP(B100,DataBase!$P$3:$R$45,3))</f>
      </c>
      <c r="F100" s="83"/>
      <c r="G100" s="76">
        <f>IF(OR(H100="",H100&lt;10,H100&gt;84),"",VLOOKUP(H100,DataBase!$A$2:$K$52,11))</f>
      </c>
      <c r="H100" s="83"/>
      <c r="I100" s="83"/>
      <c r="J100" s="77">
        <f>IF(H100="","",IF(OR(H100&lt;10,H100&gt;84),"種目番号誤入力",IF(VLOOKUP(H100,DataBase!$A$2:$K$52,$B$1+3)="","実施対象外種目番号入力",VLOOKUP(H100,DataBase!$A$2:$K$52,2))))</f>
      </c>
      <c r="K100" s="78">
        <f>IF(I100="","",IF(VLOOKUP(H100,DataBase!$A$2:$K$52,3)="t1",TEXT(I100,"##″#"),IF(VLOOKUP(H100,DataBase!$A$2:$K$52,3)="t2",TEXT(I100,"#′##″#"),IF(VLOOKUP(H100,DataBase!$A$2:$K$52,3)="l",TEXT(I100,"#㍍##"),I100&amp;"点"))))</f>
      </c>
    </row>
    <row r="101" spans="1:11" ht="13.5">
      <c r="A101" s="90"/>
      <c r="B101" s="83"/>
      <c r="C101" s="83"/>
      <c r="D101" s="83"/>
      <c r="E101" s="76">
        <f>IF(B101="","",VLOOKUP(B101,DataBase!$P$3:$R$45,3))</f>
      </c>
      <c r="F101" s="83"/>
      <c r="G101" s="76">
        <f>IF(OR(H101="",H101&lt;10,H101&gt;84),"",VLOOKUP(H101,DataBase!$A$2:$K$52,11))</f>
      </c>
      <c r="H101" s="83"/>
      <c r="I101" s="83"/>
      <c r="J101" s="77">
        <f>IF(H101="","",IF(OR(H101&lt;10,H101&gt;84),"種目番号誤入力",IF(VLOOKUP(H101,DataBase!$A$2:$K$52,$B$1+3)="","実施対象外種目番号入力",VLOOKUP(H101,DataBase!$A$2:$K$52,2))))</f>
      </c>
      <c r="K101" s="78">
        <f>IF(I101="","",IF(VLOOKUP(H101,DataBase!$A$2:$K$52,3)="t1",TEXT(I101,"##″#"),IF(VLOOKUP(H101,DataBase!$A$2:$K$52,3)="t2",TEXT(I101,"#′##″#"),IF(VLOOKUP(H101,DataBase!$A$2:$K$52,3)="l",TEXT(I101,"#㍍##"),I101&amp;"点"))))</f>
      </c>
    </row>
    <row r="102" spans="1:11" ht="13.5">
      <c r="A102" s="90"/>
      <c r="B102" s="83"/>
      <c r="C102" s="83"/>
      <c r="D102" s="83"/>
      <c r="E102" s="76">
        <f>IF(B102="","",VLOOKUP(B102,DataBase!$P$3:$R$45,3))</f>
      </c>
      <c r="F102" s="83"/>
      <c r="G102" s="76">
        <f>IF(OR(H102="",H102&lt;10,H102&gt;84),"",VLOOKUP(H102,DataBase!$A$2:$K$52,11))</f>
      </c>
      <c r="H102" s="83"/>
      <c r="I102" s="83"/>
      <c r="J102" s="77">
        <f>IF(H102="","",IF(OR(H102&lt;10,H102&gt;84),"種目番号誤入力",IF(VLOOKUP(H102,DataBase!$A$2:$K$52,$B$1+3)="","実施対象外種目番号入力",VLOOKUP(H102,DataBase!$A$2:$K$52,2))))</f>
      </c>
      <c r="K102" s="78">
        <f>IF(I102="","",IF(VLOOKUP(H102,DataBase!$A$2:$K$52,3)="t1",TEXT(I102,"##″#"),IF(VLOOKUP(H102,DataBase!$A$2:$K$52,3)="t2",TEXT(I102,"#′##″#"),IF(VLOOKUP(H102,DataBase!$A$2:$K$52,3)="l",TEXT(I102,"#㍍##"),I102&amp;"点"))))</f>
      </c>
    </row>
    <row r="103" spans="1:11" ht="13.5">
      <c r="A103" s="90"/>
      <c r="B103" s="83"/>
      <c r="C103" s="83"/>
      <c r="D103" s="83"/>
      <c r="E103" s="76">
        <f>IF(B103="","",VLOOKUP(B103,DataBase!$P$3:$R$45,3))</f>
      </c>
      <c r="F103" s="83"/>
      <c r="G103" s="76">
        <f>IF(OR(H103="",H103&lt;10,H103&gt;84),"",VLOOKUP(H103,DataBase!$A$2:$K$52,11))</f>
      </c>
      <c r="H103" s="83"/>
      <c r="I103" s="83"/>
      <c r="J103" s="77">
        <f>IF(H103="","",IF(OR(H103&lt;10,H103&gt;84),"種目番号誤入力",IF(VLOOKUP(H103,DataBase!$A$2:$K$52,$B$1+3)="","実施対象外種目番号入力",VLOOKUP(H103,DataBase!$A$2:$K$52,2))))</f>
      </c>
      <c r="K103" s="78">
        <f>IF(I103="","",IF(VLOOKUP(H103,DataBase!$A$2:$K$52,3)="t1",TEXT(I103,"##″#"),IF(VLOOKUP(H103,DataBase!$A$2:$K$52,3)="t2",TEXT(I103,"#′##″#"),IF(VLOOKUP(H103,DataBase!$A$2:$K$52,3)="l",TEXT(I103,"#㍍##"),I103&amp;"点"))))</f>
      </c>
    </row>
    <row r="104" spans="1:11" ht="13.5">
      <c r="A104" s="91"/>
      <c r="B104" s="84"/>
      <c r="C104" s="84"/>
      <c r="D104" s="84"/>
      <c r="E104" s="79">
        <f>IF(B104="","",VLOOKUP(B104,DataBase!$P$3:$R$45,3))</f>
      </c>
      <c r="F104" s="84"/>
      <c r="G104" s="79">
        <f>IF(OR(H104="",H104&lt;10,H104&gt;84),"",VLOOKUP(H104,DataBase!$A$2:$K$52,11))</f>
      </c>
      <c r="H104" s="84"/>
      <c r="I104" s="84"/>
      <c r="J104" s="80">
        <f>IF(H104="","",IF(OR(H104&lt;10,H104&gt;84),"種目番号誤入力",IF(VLOOKUP(H104,DataBase!$A$2:$K$52,$B$1+3)="","実施対象外種目番号入力",VLOOKUP(H104,DataBase!$A$2:$K$52,2))))</f>
      </c>
      <c r="K104" s="81">
        <f>IF(I104="","",IF(VLOOKUP(H104,DataBase!$A$2:$K$52,3)="t1",TEXT(I104,"##″#"),IF(VLOOKUP(H104,DataBase!$A$2:$K$52,3)="t2",TEXT(I104,"#′##″#"),IF(VLOOKUP(H104,DataBase!$A$2:$K$52,3)="l",TEXT(I104,"#㍍##"),I104&amp;"点"))))</f>
      </c>
    </row>
    <row r="107" spans="1:3" ht="25.5" customHeight="1">
      <c r="A107" s="85" t="s">
        <v>92</v>
      </c>
      <c r="C107" s="3"/>
    </row>
    <row r="108" spans="1:8" ht="25.5" customHeight="1">
      <c r="A108" s="85" t="s">
        <v>93</v>
      </c>
      <c r="C108" s="3"/>
      <c r="E108" s="93" t="s">
        <v>122</v>
      </c>
      <c r="F108" s="93"/>
      <c r="G108" s="93"/>
      <c r="H108" s="34"/>
    </row>
    <row r="109" spans="1:8" ht="25.5" customHeight="1">
      <c r="A109" s="20" t="s">
        <v>94</v>
      </c>
      <c r="B109" s="87"/>
      <c r="C109" s="87"/>
      <c r="E109" s="34"/>
      <c r="F109" s="34" t="s">
        <v>56</v>
      </c>
      <c r="G109" s="34" t="s">
        <v>57</v>
      </c>
      <c r="H109" s="34" t="s">
        <v>188</v>
      </c>
    </row>
    <row r="110" spans="1:8" ht="25.5" customHeight="1">
      <c r="A110" s="20" t="s">
        <v>95</v>
      </c>
      <c r="B110" s="87"/>
      <c r="C110" s="87"/>
      <c r="D110" s="85" t="s">
        <v>96</v>
      </c>
      <c r="E110" s="86" t="s">
        <v>119</v>
      </c>
      <c r="F110" s="34"/>
      <c r="G110" s="34"/>
      <c r="H110" s="59">
        <f>(F110+G110)*300</f>
        <v>0</v>
      </c>
    </row>
    <row r="111" spans="1:8" ht="25.5" customHeight="1">
      <c r="A111" s="20" t="s">
        <v>97</v>
      </c>
      <c r="B111" s="87"/>
      <c r="C111" s="87"/>
      <c r="E111" s="86" t="s">
        <v>146</v>
      </c>
      <c r="F111" s="34"/>
      <c r="G111" s="34"/>
      <c r="H111" s="59">
        <f>(F111+G111)*300</f>
        <v>0</v>
      </c>
    </row>
    <row r="112" spans="1:10" ht="25.5" customHeight="1">
      <c r="A112" s="85" t="s">
        <v>147</v>
      </c>
      <c r="B112" s="87"/>
      <c r="C112" s="87"/>
      <c r="E112" s="86" t="s">
        <v>121</v>
      </c>
      <c r="F112" s="34"/>
      <c r="G112" s="34"/>
      <c r="H112" s="59">
        <f>(F112+G112)*800</f>
        <v>0</v>
      </c>
      <c r="I112" s="3"/>
      <c r="J112" s="3"/>
    </row>
    <row r="113" spans="1:10" ht="25.5" customHeight="1">
      <c r="A113" s="20" t="s">
        <v>148</v>
      </c>
      <c r="B113" s="87"/>
      <c r="C113" s="87"/>
      <c r="E113" s="86" t="s">
        <v>120</v>
      </c>
      <c r="F113" s="34"/>
      <c r="G113" s="34"/>
      <c r="H113" s="60">
        <f>SUM(H110:H112)</f>
        <v>0</v>
      </c>
      <c r="I113" s="3"/>
      <c r="J113" s="3"/>
    </row>
    <row r="114" spans="1:11" ht="25.5" customHeight="1">
      <c r="A114" s="92" t="s">
        <v>201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</sheetData>
  <sheetProtection formatCells="0" deleteRows="0" selectLockedCells="1" selectUnlockedCells="1"/>
  <protectedRanges>
    <protectedRange sqref="I2:I3 I49:I102" name="範囲1"/>
  </protectedRanges>
  <mergeCells count="12">
    <mergeCell ref="A114:K114"/>
    <mergeCell ref="E108:G108"/>
    <mergeCell ref="B109:C109"/>
    <mergeCell ref="B112:C112"/>
    <mergeCell ref="B113:C113"/>
    <mergeCell ref="B110:C110"/>
    <mergeCell ref="B111:C111"/>
    <mergeCell ref="A80:K80"/>
    <mergeCell ref="A81:A86"/>
    <mergeCell ref="A87:A92"/>
    <mergeCell ref="A93:A98"/>
    <mergeCell ref="A99:A104"/>
  </mergeCells>
  <dataValidations count="5">
    <dataValidation type="whole" allowBlank="1" showInputMessage="1" showErrorMessage="1" errorTitle="種目番号誤入力" error="一覧表にない種目番号が入力されました。&#10;再度一覧表を確認の上、10～54の間の数値を入力してください。" sqref="H4:H79 H81:H104">
      <formula1>10</formula1>
      <formula2>84</formula2>
    </dataValidation>
    <dataValidation type="whole" operator="lessThanOrEqual" allowBlank="1" showInputMessage="1" showErrorMessage="1" sqref="I4:I79 I81:I104">
      <formula1>100000</formula1>
    </dataValidation>
    <dataValidation type="whole" allowBlank="1" showInputMessage="1" showErrorMessage="1" sqref="B1">
      <formula1>1</formula1>
      <formula2>7</formula2>
    </dataValidation>
    <dataValidation operator="notBetween" allowBlank="1" showInputMessage="1" showErrorMessage="1" sqref="E4:E79 E81:E104"/>
    <dataValidation type="whole" allowBlank="1" showInputMessage="1" showErrorMessage="1" sqref="B4:B79 B81:B104">
      <formula1>7630</formula1>
      <formula2>9049</formula2>
    </dataValidation>
  </dataValidations>
  <printOptions/>
  <pageMargins left="0.787" right="0.787" top="0.984" bottom="0.984" header="0.512" footer="0.512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53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P14" sqref="P14"/>
    </sheetView>
  </sheetViews>
  <sheetFormatPr defaultColWidth="9.00390625" defaultRowHeight="13.5"/>
  <cols>
    <col min="1" max="1" width="10.375" style="0" bestFit="1" customWidth="1"/>
    <col min="2" max="2" width="18.375" style="0" bestFit="1" customWidth="1"/>
    <col min="3" max="3" width="7.50390625" style="0" bestFit="1" customWidth="1"/>
    <col min="4" max="10" width="7.25390625" style="1" customWidth="1"/>
    <col min="11" max="11" width="5.25390625" style="1" bestFit="1" customWidth="1"/>
    <col min="13" max="13" width="10.375" style="0" bestFit="1" customWidth="1"/>
    <col min="14" max="14" width="27.625" style="0" bestFit="1" customWidth="1"/>
    <col min="16" max="16" width="9.00390625" style="1" customWidth="1"/>
    <col min="17" max="17" width="7.125" style="1" bestFit="1" customWidth="1"/>
  </cols>
  <sheetData>
    <row r="1" spans="1:16" ht="18.75" customHeight="1">
      <c r="A1" s="12" t="s">
        <v>46</v>
      </c>
      <c r="M1" s="12" t="s">
        <v>47</v>
      </c>
      <c r="P1" s="12" t="s">
        <v>59</v>
      </c>
    </row>
    <row r="2" spans="1:18" ht="13.5">
      <c r="A2" s="22" t="s">
        <v>3</v>
      </c>
      <c r="B2" s="22" t="s">
        <v>45</v>
      </c>
      <c r="C2" s="22" t="s">
        <v>83</v>
      </c>
      <c r="D2" s="9" t="s">
        <v>48</v>
      </c>
      <c r="E2" s="9" t="s">
        <v>49</v>
      </c>
      <c r="F2" s="9" t="s">
        <v>50</v>
      </c>
      <c r="G2" s="35" t="s">
        <v>128</v>
      </c>
      <c r="H2" s="35" t="s">
        <v>192</v>
      </c>
      <c r="I2" s="35" t="s">
        <v>193</v>
      </c>
      <c r="J2" s="35" t="s">
        <v>194</v>
      </c>
      <c r="K2" s="9" t="s">
        <v>2</v>
      </c>
      <c r="M2" s="9" t="s">
        <v>52</v>
      </c>
      <c r="N2" s="9" t="s">
        <v>53</v>
      </c>
      <c r="P2" s="9" t="s">
        <v>60</v>
      </c>
      <c r="Q2" s="9" t="s">
        <v>61</v>
      </c>
      <c r="R2" s="9" t="s">
        <v>62</v>
      </c>
    </row>
    <row r="3" spans="1:18" ht="13.5">
      <c r="A3" s="11">
        <v>10</v>
      </c>
      <c r="B3" s="13" t="s">
        <v>4</v>
      </c>
      <c r="C3" s="13" t="s">
        <v>85</v>
      </c>
      <c r="D3" s="14" t="s">
        <v>51</v>
      </c>
      <c r="E3" s="14" t="s">
        <v>51</v>
      </c>
      <c r="F3" s="14" t="s">
        <v>51</v>
      </c>
      <c r="G3" s="14"/>
      <c r="H3" s="14"/>
      <c r="I3" s="14"/>
      <c r="J3" s="14"/>
      <c r="K3" s="14" t="s">
        <v>56</v>
      </c>
      <c r="M3" s="10">
        <v>1</v>
      </c>
      <c r="N3" t="s">
        <v>77</v>
      </c>
      <c r="P3" s="9">
        <v>7630</v>
      </c>
      <c r="Q3" s="9">
        <v>50</v>
      </c>
      <c r="R3" s="23" t="s">
        <v>98</v>
      </c>
    </row>
    <row r="4" spans="1:18" ht="13.5">
      <c r="A4" s="11">
        <v>11</v>
      </c>
      <c r="B4" s="13" t="s">
        <v>6</v>
      </c>
      <c r="C4" s="13" t="s">
        <v>85</v>
      </c>
      <c r="D4" s="14"/>
      <c r="E4" s="14"/>
      <c r="F4" s="14" t="s">
        <v>51</v>
      </c>
      <c r="G4" s="14"/>
      <c r="H4" s="14"/>
      <c r="I4" s="14"/>
      <c r="J4" s="14"/>
      <c r="K4" s="14" t="s">
        <v>56</v>
      </c>
      <c r="M4" s="10">
        <v>2</v>
      </c>
      <c r="N4" t="s">
        <v>78</v>
      </c>
      <c r="P4" s="9">
        <f>P3+Q3</f>
        <v>7680</v>
      </c>
      <c r="Q4" s="9">
        <v>50</v>
      </c>
      <c r="R4" s="23" t="s">
        <v>99</v>
      </c>
    </row>
    <row r="5" spans="1:18" ht="13.5">
      <c r="A5" s="11">
        <v>12</v>
      </c>
      <c r="B5" s="13" t="s">
        <v>8</v>
      </c>
      <c r="C5" s="13" t="s">
        <v>85</v>
      </c>
      <c r="D5" s="14"/>
      <c r="E5" s="14"/>
      <c r="F5" s="14" t="s">
        <v>51</v>
      </c>
      <c r="G5" s="14"/>
      <c r="H5" s="14"/>
      <c r="I5" s="14"/>
      <c r="J5" s="14"/>
      <c r="K5" s="14" t="s">
        <v>56</v>
      </c>
      <c r="M5" s="10">
        <v>3</v>
      </c>
      <c r="N5" t="s">
        <v>79</v>
      </c>
      <c r="P5" s="9">
        <f aca="true" t="shared" si="0" ref="P5:P45">P4+Q4</f>
        <v>7730</v>
      </c>
      <c r="Q5" s="9">
        <v>30</v>
      </c>
      <c r="R5" s="23" t="s">
        <v>100</v>
      </c>
    </row>
    <row r="6" spans="1:18" ht="13.5">
      <c r="A6" s="11">
        <v>13</v>
      </c>
      <c r="B6" s="13" t="s">
        <v>10</v>
      </c>
      <c r="C6" s="13" t="s">
        <v>85</v>
      </c>
      <c r="D6" s="14" t="s">
        <v>51</v>
      </c>
      <c r="E6" s="14" t="s">
        <v>51</v>
      </c>
      <c r="F6" s="14"/>
      <c r="G6" s="14"/>
      <c r="H6" s="14"/>
      <c r="I6" s="14"/>
      <c r="J6" s="14"/>
      <c r="K6" s="14" t="s">
        <v>56</v>
      </c>
      <c r="M6" s="10">
        <v>4</v>
      </c>
      <c r="N6" t="s">
        <v>126</v>
      </c>
      <c r="P6" s="9">
        <f t="shared" si="0"/>
        <v>7760</v>
      </c>
      <c r="Q6" s="9">
        <v>70</v>
      </c>
      <c r="R6" s="23" t="s">
        <v>101</v>
      </c>
    </row>
    <row r="7" spans="1:18" ht="13.5">
      <c r="A7" s="11">
        <v>14</v>
      </c>
      <c r="B7" s="13" t="s">
        <v>12</v>
      </c>
      <c r="C7" s="13" t="s">
        <v>85</v>
      </c>
      <c r="D7" s="14" t="s">
        <v>51</v>
      </c>
      <c r="E7" s="14" t="s">
        <v>51</v>
      </c>
      <c r="F7" s="14" t="s">
        <v>51</v>
      </c>
      <c r="G7" s="14" t="s">
        <v>80</v>
      </c>
      <c r="H7" s="14"/>
      <c r="I7" s="14"/>
      <c r="J7" s="14"/>
      <c r="K7" s="14" t="s">
        <v>56</v>
      </c>
      <c r="M7" s="10">
        <v>5</v>
      </c>
      <c r="N7" t="s">
        <v>127</v>
      </c>
      <c r="P7" s="9">
        <f>P6+Q6</f>
        <v>7830</v>
      </c>
      <c r="Q7" s="9">
        <v>40</v>
      </c>
      <c r="R7" s="23" t="s">
        <v>102</v>
      </c>
    </row>
    <row r="8" spans="1:18" ht="13.5">
      <c r="A8" s="11">
        <v>15</v>
      </c>
      <c r="B8" s="13" t="s">
        <v>14</v>
      </c>
      <c r="C8" s="13" t="s">
        <v>85</v>
      </c>
      <c r="D8" s="14" t="s">
        <v>51</v>
      </c>
      <c r="E8" s="14" t="s">
        <v>51</v>
      </c>
      <c r="F8" s="14" t="s">
        <v>51</v>
      </c>
      <c r="G8" s="14" t="s">
        <v>80</v>
      </c>
      <c r="H8" s="14"/>
      <c r="I8" s="14"/>
      <c r="J8" s="14"/>
      <c r="K8" s="14" t="s">
        <v>56</v>
      </c>
      <c r="M8" s="10">
        <v>6</v>
      </c>
      <c r="N8" t="s">
        <v>190</v>
      </c>
      <c r="P8" s="9">
        <f t="shared" si="0"/>
        <v>7870</v>
      </c>
      <c r="Q8" s="9">
        <v>20</v>
      </c>
      <c r="R8" s="23" t="s">
        <v>103</v>
      </c>
    </row>
    <row r="9" spans="1:18" ht="13.5">
      <c r="A9" s="11">
        <v>16</v>
      </c>
      <c r="B9" s="13" t="s">
        <v>15</v>
      </c>
      <c r="C9" s="13" t="s">
        <v>88</v>
      </c>
      <c r="D9" s="14" t="s">
        <v>51</v>
      </c>
      <c r="E9" s="14" t="s">
        <v>51</v>
      </c>
      <c r="F9" s="14" t="s">
        <v>51</v>
      </c>
      <c r="G9" s="14" t="s">
        <v>80</v>
      </c>
      <c r="H9" s="14"/>
      <c r="I9" s="14"/>
      <c r="J9" s="14"/>
      <c r="K9" s="14" t="s">
        <v>56</v>
      </c>
      <c r="M9" s="10">
        <v>7</v>
      </c>
      <c r="N9" t="s">
        <v>191</v>
      </c>
      <c r="P9" s="9">
        <f t="shared" si="0"/>
        <v>7890</v>
      </c>
      <c r="Q9" s="9">
        <v>20</v>
      </c>
      <c r="R9" s="23" t="s">
        <v>63</v>
      </c>
    </row>
    <row r="10" spans="1:18" ht="13.5">
      <c r="A10" s="11">
        <v>17</v>
      </c>
      <c r="B10" s="13" t="s">
        <v>17</v>
      </c>
      <c r="C10" s="13" t="s">
        <v>88</v>
      </c>
      <c r="D10" s="14" t="s">
        <v>51</v>
      </c>
      <c r="E10" s="14" t="s">
        <v>51</v>
      </c>
      <c r="F10" s="14" t="s">
        <v>51</v>
      </c>
      <c r="I10" s="14"/>
      <c r="J10" s="14"/>
      <c r="K10" s="14" t="s">
        <v>56</v>
      </c>
      <c r="P10" s="9">
        <f t="shared" si="0"/>
        <v>7910</v>
      </c>
      <c r="Q10" s="9">
        <v>20</v>
      </c>
      <c r="R10" s="23" t="s">
        <v>104</v>
      </c>
    </row>
    <row r="11" spans="1:18" ht="13.5">
      <c r="A11" s="11">
        <v>18</v>
      </c>
      <c r="B11" s="13" t="s">
        <v>19</v>
      </c>
      <c r="C11" s="13" t="s">
        <v>88</v>
      </c>
      <c r="D11" s="14" t="s">
        <v>51</v>
      </c>
      <c r="E11" s="14" t="s">
        <v>51</v>
      </c>
      <c r="F11" s="14" t="s">
        <v>51</v>
      </c>
      <c r="G11" s="14" t="s">
        <v>80</v>
      </c>
      <c r="H11" s="14" t="s">
        <v>80</v>
      </c>
      <c r="I11" s="14" t="s">
        <v>80</v>
      </c>
      <c r="J11" s="14"/>
      <c r="K11" s="14" t="s">
        <v>56</v>
      </c>
      <c r="P11" s="9">
        <f t="shared" si="0"/>
        <v>7930</v>
      </c>
      <c r="Q11" s="9">
        <v>30</v>
      </c>
      <c r="R11" s="23" t="s">
        <v>105</v>
      </c>
    </row>
    <row r="12" spans="1:18" ht="13.5">
      <c r="A12" s="11">
        <v>19</v>
      </c>
      <c r="B12" s="13" t="s">
        <v>21</v>
      </c>
      <c r="C12" s="13" t="s">
        <v>88</v>
      </c>
      <c r="D12" s="14" t="s">
        <v>51</v>
      </c>
      <c r="E12" s="14" t="s">
        <v>51</v>
      </c>
      <c r="F12" s="14" t="s">
        <v>51</v>
      </c>
      <c r="G12" s="14" t="s">
        <v>80</v>
      </c>
      <c r="H12" s="14"/>
      <c r="I12" s="14" t="s">
        <v>80</v>
      </c>
      <c r="J12" s="14" t="s">
        <v>80</v>
      </c>
      <c r="K12" s="14" t="s">
        <v>56</v>
      </c>
      <c r="P12" s="9">
        <f t="shared" si="0"/>
        <v>7960</v>
      </c>
      <c r="Q12" s="9">
        <v>30</v>
      </c>
      <c r="R12" s="23" t="s">
        <v>64</v>
      </c>
    </row>
    <row r="13" spans="1:18" ht="13.5">
      <c r="A13" s="11">
        <v>20</v>
      </c>
      <c r="B13" s="13" t="s">
        <v>205</v>
      </c>
      <c r="C13" s="13" t="s">
        <v>85</v>
      </c>
      <c r="D13" s="14" t="s">
        <v>51</v>
      </c>
      <c r="E13" s="14" t="s">
        <v>51</v>
      </c>
      <c r="F13" s="14" t="s">
        <v>51</v>
      </c>
      <c r="G13" s="14" t="s">
        <v>80</v>
      </c>
      <c r="H13" s="14" t="s">
        <v>80</v>
      </c>
      <c r="I13" s="14"/>
      <c r="J13" s="14" t="s">
        <v>80</v>
      </c>
      <c r="K13" s="14" t="s">
        <v>56</v>
      </c>
      <c r="P13" s="9">
        <f t="shared" si="0"/>
        <v>7990</v>
      </c>
      <c r="Q13" s="9">
        <v>30</v>
      </c>
      <c r="R13" s="23" t="s">
        <v>106</v>
      </c>
    </row>
    <row r="14" spans="1:18" ht="13.5">
      <c r="A14" s="11">
        <v>21</v>
      </c>
      <c r="B14" s="13" t="s">
        <v>206</v>
      </c>
      <c r="C14" s="13" t="s">
        <v>85</v>
      </c>
      <c r="D14" s="14"/>
      <c r="E14" s="14"/>
      <c r="F14" s="14"/>
      <c r="G14" s="14"/>
      <c r="H14" s="14" t="s">
        <v>80</v>
      </c>
      <c r="I14" s="14"/>
      <c r="J14" s="14"/>
      <c r="K14" s="14" t="s">
        <v>56</v>
      </c>
      <c r="P14" s="9"/>
      <c r="Q14" s="9"/>
      <c r="R14" s="23"/>
    </row>
    <row r="15" spans="1:18" ht="13.5">
      <c r="A15" s="11">
        <v>22</v>
      </c>
      <c r="B15" s="13" t="s">
        <v>25</v>
      </c>
      <c r="C15" s="13" t="s">
        <v>85</v>
      </c>
      <c r="D15" s="14"/>
      <c r="E15" s="14"/>
      <c r="G15" s="14"/>
      <c r="I15" s="14"/>
      <c r="J15" s="14"/>
      <c r="K15" s="14" t="s">
        <v>56</v>
      </c>
      <c r="P15" s="9">
        <f>P13+Q13</f>
        <v>8020</v>
      </c>
      <c r="Q15" s="9">
        <v>30</v>
      </c>
      <c r="R15" s="23" t="s">
        <v>65</v>
      </c>
    </row>
    <row r="16" spans="1:18" ht="13.5">
      <c r="A16" s="11">
        <v>23</v>
      </c>
      <c r="B16" s="13" t="s">
        <v>27</v>
      </c>
      <c r="C16" s="13" t="s">
        <v>85</v>
      </c>
      <c r="D16" s="14" t="s">
        <v>51</v>
      </c>
      <c r="E16" s="14" t="s">
        <v>51</v>
      </c>
      <c r="F16" s="14" t="s">
        <v>51</v>
      </c>
      <c r="G16" s="14"/>
      <c r="I16" s="14"/>
      <c r="J16" s="14"/>
      <c r="K16" s="14" t="s">
        <v>56</v>
      </c>
      <c r="P16" s="9">
        <f t="shared" si="0"/>
        <v>8050</v>
      </c>
      <c r="Q16" s="9">
        <v>30</v>
      </c>
      <c r="R16" s="23" t="s">
        <v>107</v>
      </c>
    </row>
    <row r="17" spans="1:18" ht="13.5">
      <c r="A17" s="11">
        <v>24</v>
      </c>
      <c r="B17" s="13" t="s">
        <v>125</v>
      </c>
      <c r="C17" s="13" t="s">
        <v>88</v>
      </c>
      <c r="D17" s="14" t="s">
        <v>51</v>
      </c>
      <c r="E17" s="14" t="s">
        <v>51</v>
      </c>
      <c r="F17" s="14" t="s">
        <v>51</v>
      </c>
      <c r="G17" s="14" t="s">
        <v>80</v>
      </c>
      <c r="H17" s="14"/>
      <c r="I17" s="14"/>
      <c r="J17" s="14"/>
      <c r="K17" s="14" t="s">
        <v>56</v>
      </c>
      <c r="P17" s="9">
        <f t="shared" si="0"/>
        <v>8080</v>
      </c>
      <c r="Q17" s="9">
        <v>50</v>
      </c>
      <c r="R17" s="23" t="s">
        <v>66</v>
      </c>
    </row>
    <row r="18" spans="1:18" ht="13.5">
      <c r="A18" s="11">
        <v>25</v>
      </c>
      <c r="B18" s="13" t="s">
        <v>30</v>
      </c>
      <c r="C18" s="13" t="s">
        <v>90</v>
      </c>
      <c r="D18" s="14" t="s">
        <v>51</v>
      </c>
      <c r="E18" s="14" t="s">
        <v>51</v>
      </c>
      <c r="F18" s="14" t="s">
        <v>51</v>
      </c>
      <c r="G18" s="14"/>
      <c r="I18" s="14"/>
      <c r="J18" s="14"/>
      <c r="K18" s="14" t="s">
        <v>56</v>
      </c>
      <c r="P18" s="9">
        <f t="shared" si="0"/>
        <v>8130</v>
      </c>
      <c r="Q18" s="9">
        <v>30</v>
      </c>
      <c r="R18" s="23" t="s">
        <v>108</v>
      </c>
    </row>
    <row r="19" spans="1:18" ht="13.5">
      <c r="A19" s="11">
        <v>26</v>
      </c>
      <c r="B19" s="13" t="s">
        <v>32</v>
      </c>
      <c r="C19" s="13" t="s">
        <v>90</v>
      </c>
      <c r="D19" s="14" t="s">
        <v>51</v>
      </c>
      <c r="E19" s="14" t="s">
        <v>51</v>
      </c>
      <c r="F19" s="14" t="s">
        <v>51</v>
      </c>
      <c r="G19" s="14" t="s">
        <v>80</v>
      </c>
      <c r="H19" s="14"/>
      <c r="I19" s="14"/>
      <c r="J19" s="14" t="s">
        <v>80</v>
      </c>
      <c r="K19" s="14" t="s">
        <v>56</v>
      </c>
      <c r="P19" s="9">
        <f t="shared" si="0"/>
        <v>8160</v>
      </c>
      <c r="Q19" s="9">
        <v>50</v>
      </c>
      <c r="R19" s="23" t="s">
        <v>109</v>
      </c>
    </row>
    <row r="20" spans="1:18" ht="13.5">
      <c r="A20" s="11">
        <v>27</v>
      </c>
      <c r="B20" s="13" t="s">
        <v>34</v>
      </c>
      <c r="C20" s="13" t="s">
        <v>90</v>
      </c>
      <c r="D20" s="14" t="s">
        <v>51</v>
      </c>
      <c r="E20" s="14" t="s">
        <v>51</v>
      </c>
      <c r="F20" s="14" t="s">
        <v>51</v>
      </c>
      <c r="G20" s="14"/>
      <c r="I20" s="14"/>
      <c r="J20" s="14"/>
      <c r="K20" s="14" t="s">
        <v>56</v>
      </c>
      <c r="P20" s="9">
        <f t="shared" si="0"/>
        <v>8210</v>
      </c>
      <c r="Q20" s="9">
        <v>50</v>
      </c>
      <c r="R20" s="23" t="s">
        <v>110</v>
      </c>
    </row>
    <row r="21" spans="1:18" ht="13.5">
      <c r="A21" s="11">
        <v>28</v>
      </c>
      <c r="B21" s="13" t="s">
        <v>35</v>
      </c>
      <c r="C21" s="13" t="s">
        <v>90</v>
      </c>
      <c r="D21" s="14" t="s">
        <v>51</v>
      </c>
      <c r="E21" s="14" t="s">
        <v>51</v>
      </c>
      <c r="F21" s="14" t="s">
        <v>51</v>
      </c>
      <c r="G21" s="14" t="s">
        <v>80</v>
      </c>
      <c r="H21" s="14"/>
      <c r="I21" s="14"/>
      <c r="J21" s="14" t="s">
        <v>80</v>
      </c>
      <c r="K21" s="14" t="s">
        <v>56</v>
      </c>
      <c r="P21" s="9">
        <f t="shared" si="0"/>
        <v>8260</v>
      </c>
      <c r="Q21" s="9">
        <v>50</v>
      </c>
      <c r="R21" s="23" t="s">
        <v>118</v>
      </c>
    </row>
    <row r="22" spans="1:18" ht="13.5">
      <c r="A22" s="11">
        <v>29</v>
      </c>
      <c r="B22" s="13" t="s">
        <v>37</v>
      </c>
      <c r="C22" s="13" t="s">
        <v>90</v>
      </c>
      <c r="D22" s="14" t="s">
        <v>51</v>
      </c>
      <c r="E22" s="14" t="s">
        <v>51</v>
      </c>
      <c r="F22" s="14" t="s">
        <v>51</v>
      </c>
      <c r="G22" s="14" t="s">
        <v>80</v>
      </c>
      <c r="H22" s="14"/>
      <c r="I22" s="14"/>
      <c r="J22" s="14"/>
      <c r="K22" s="14" t="s">
        <v>56</v>
      </c>
      <c r="P22" s="9">
        <f t="shared" si="0"/>
        <v>8310</v>
      </c>
      <c r="Q22" s="9">
        <v>30</v>
      </c>
      <c r="R22" s="23" t="s">
        <v>111</v>
      </c>
    </row>
    <row r="23" spans="1:18" ht="13.5">
      <c r="A23" s="11">
        <v>30</v>
      </c>
      <c r="B23" s="13" t="s">
        <v>215</v>
      </c>
      <c r="C23" s="13" t="s">
        <v>90</v>
      </c>
      <c r="D23" s="14" t="s">
        <v>51</v>
      </c>
      <c r="E23" s="14" t="s">
        <v>51</v>
      </c>
      <c r="F23" s="14" t="s">
        <v>51</v>
      </c>
      <c r="G23" s="14" t="s">
        <v>80</v>
      </c>
      <c r="H23" s="14" t="s">
        <v>80</v>
      </c>
      <c r="I23" s="14"/>
      <c r="J23" s="14" t="s">
        <v>80</v>
      </c>
      <c r="K23" s="14" t="s">
        <v>56</v>
      </c>
      <c r="P23" s="9">
        <f t="shared" si="0"/>
        <v>8340</v>
      </c>
      <c r="Q23" s="9">
        <v>40</v>
      </c>
      <c r="R23" s="23" t="s">
        <v>186</v>
      </c>
    </row>
    <row r="24" spans="1:18" ht="13.5">
      <c r="A24" s="11">
        <v>31</v>
      </c>
      <c r="B24" s="13" t="s">
        <v>209</v>
      </c>
      <c r="C24" s="13" t="s">
        <v>90</v>
      </c>
      <c r="D24" s="14"/>
      <c r="E24" s="14"/>
      <c r="F24" s="14"/>
      <c r="G24" s="14"/>
      <c r="H24" s="14" t="s">
        <v>214</v>
      </c>
      <c r="I24" s="14"/>
      <c r="J24" s="14"/>
      <c r="K24" s="14" t="s">
        <v>56</v>
      </c>
      <c r="P24" s="9"/>
      <c r="Q24" s="9"/>
      <c r="R24" s="23"/>
    </row>
    <row r="25" spans="1:18" ht="13.5">
      <c r="A25" s="11">
        <v>32</v>
      </c>
      <c r="B25" s="13" t="s">
        <v>129</v>
      </c>
      <c r="C25" s="13" t="s">
        <v>87</v>
      </c>
      <c r="D25" s="14" t="s">
        <v>51</v>
      </c>
      <c r="E25" s="14"/>
      <c r="F25" s="14" t="s">
        <v>51</v>
      </c>
      <c r="G25" s="14"/>
      <c r="H25" s="14"/>
      <c r="I25" s="14"/>
      <c r="J25" s="14"/>
      <c r="K25" s="14" t="s">
        <v>56</v>
      </c>
      <c r="P25" s="9">
        <f>P23+Q23</f>
        <v>8380</v>
      </c>
      <c r="Q25" s="9">
        <v>40</v>
      </c>
      <c r="R25" s="23" t="s">
        <v>67</v>
      </c>
    </row>
    <row r="26" spans="1:11" ht="13.5">
      <c r="A26" s="11">
        <v>33</v>
      </c>
      <c r="B26" s="13" t="s">
        <v>195</v>
      </c>
      <c r="C26" s="64" t="s">
        <v>85</v>
      </c>
      <c r="D26" s="16"/>
      <c r="E26" s="16"/>
      <c r="F26" s="16"/>
      <c r="G26" s="14" t="s">
        <v>80</v>
      </c>
      <c r="H26" s="14" t="s">
        <v>80</v>
      </c>
      <c r="I26" s="14" t="s">
        <v>80</v>
      </c>
      <c r="J26" s="14" t="s">
        <v>80</v>
      </c>
      <c r="K26" s="14" t="s">
        <v>56</v>
      </c>
    </row>
    <row r="27" spans="1:11" ht="13.5">
      <c r="A27" s="11">
        <v>34</v>
      </c>
      <c r="B27" s="13" t="s">
        <v>200</v>
      </c>
      <c r="C27" s="64" t="s">
        <v>85</v>
      </c>
      <c r="D27" s="16"/>
      <c r="E27" s="16"/>
      <c r="F27" s="16"/>
      <c r="G27" s="14" t="s">
        <v>80</v>
      </c>
      <c r="H27" s="14" t="s">
        <v>80</v>
      </c>
      <c r="I27" s="14" t="s">
        <v>80</v>
      </c>
      <c r="J27" s="14" t="s">
        <v>80</v>
      </c>
      <c r="K27" s="14" t="s">
        <v>56</v>
      </c>
    </row>
    <row r="28" spans="1:18" ht="13.5">
      <c r="A28" s="11">
        <v>60</v>
      </c>
      <c r="B28" s="15" t="s">
        <v>5</v>
      </c>
      <c r="C28" s="15" t="s">
        <v>84</v>
      </c>
      <c r="D28" s="16" t="s">
        <v>51</v>
      </c>
      <c r="E28" s="16" t="s">
        <v>51</v>
      </c>
      <c r="F28" s="16" t="s">
        <v>51</v>
      </c>
      <c r="G28" s="16"/>
      <c r="H28" s="16"/>
      <c r="I28" s="16"/>
      <c r="J28" s="16"/>
      <c r="K28" s="16" t="s">
        <v>57</v>
      </c>
      <c r="P28" s="9">
        <f>P25+Q25</f>
        <v>8420</v>
      </c>
      <c r="Q28" s="9">
        <v>230</v>
      </c>
      <c r="R28" s="23" t="s">
        <v>112</v>
      </c>
    </row>
    <row r="29" spans="1:18" ht="13.5">
      <c r="A29" s="11">
        <v>61</v>
      </c>
      <c r="B29" s="15" t="s">
        <v>7</v>
      </c>
      <c r="C29" s="15" t="s">
        <v>84</v>
      </c>
      <c r="D29" s="16"/>
      <c r="E29" s="16"/>
      <c r="F29" s="16" t="s">
        <v>51</v>
      </c>
      <c r="G29" s="16"/>
      <c r="H29" s="16"/>
      <c r="I29" s="16"/>
      <c r="J29" s="16"/>
      <c r="K29" s="16" t="s">
        <v>57</v>
      </c>
      <c r="P29" s="9">
        <f t="shared" si="0"/>
        <v>8650</v>
      </c>
      <c r="Q29" s="9"/>
      <c r="R29" s="23" t="s">
        <v>68</v>
      </c>
    </row>
    <row r="30" spans="1:18" ht="13.5">
      <c r="A30" s="11">
        <v>62</v>
      </c>
      <c r="B30" s="15" t="s">
        <v>9</v>
      </c>
      <c r="C30" s="15" t="s">
        <v>84</v>
      </c>
      <c r="D30" s="16"/>
      <c r="E30" s="16"/>
      <c r="F30" s="16" t="s">
        <v>51</v>
      </c>
      <c r="G30" s="16"/>
      <c r="H30" s="16"/>
      <c r="I30" s="16"/>
      <c r="J30" s="16"/>
      <c r="K30" s="16" t="s">
        <v>57</v>
      </c>
      <c r="P30" s="9">
        <f t="shared" si="0"/>
        <v>8650</v>
      </c>
      <c r="Q30" s="9"/>
      <c r="R30" s="23" t="s">
        <v>112</v>
      </c>
    </row>
    <row r="31" spans="1:18" ht="13.5">
      <c r="A31" s="11">
        <v>63</v>
      </c>
      <c r="B31" s="15" t="s">
        <v>11</v>
      </c>
      <c r="C31" s="15" t="s">
        <v>84</v>
      </c>
      <c r="D31" s="16" t="s">
        <v>51</v>
      </c>
      <c r="E31" s="16" t="s">
        <v>51</v>
      </c>
      <c r="F31" s="16"/>
      <c r="G31" s="16"/>
      <c r="H31" s="16"/>
      <c r="I31" s="16"/>
      <c r="J31" s="16"/>
      <c r="K31" s="16" t="s">
        <v>57</v>
      </c>
      <c r="P31" s="9">
        <f t="shared" si="0"/>
        <v>8650</v>
      </c>
      <c r="Q31" s="9"/>
      <c r="R31" s="23" t="s">
        <v>69</v>
      </c>
    </row>
    <row r="32" spans="1:18" ht="13.5">
      <c r="A32" s="11">
        <v>64</v>
      </c>
      <c r="B32" s="15" t="s">
        <v>13</v>
      </c>
      <c r="C32" s="15" t="s">
        <v>84</v>
      </c>
      <c r="D32" s="16" t="s">
        <v>51</v>
      </c>
      <c r="E32" s="16" t="s">
        <v>51</v>
      </c>
      <c r="F32" s="16" t="s">
        <v>51</v>
      </c>
      <c r="G32" s="16" t="s">
        <v>81</v>
      </c>
      <c r="H32" s="16"/>
      <c r="I32" s="16"/>
      <c r="J32" s="16"/>
      <c r="K32" s="16" t="s">
        <v>57</v>
      </c>
      <c r="P32" s="9">
        <f t="shared" si="0"/>
        <v>8650</v>
      </c>
      <c r="Q32" s="9"/>
      <c r="R32" s="23" t="s">
        <v>113</v>
      </c>
    </row>
    <row r="33" spans="1:18" ht="13.5">
      <c r="A33" s="11">
        <v>65</v>
      </c>
      <c r="B33" s="15" t="s">
        <v>16</v>
      </c>
      <c r="C33" s="15" t="s">
        <v>88</v>
      </c>
      <c r="D33" s="16" t="s">
        <v>51</v>
      </c>
      <c r="E33" s="16" t="s">
        <v>51</v>
      </c>
      <c r="F33" s="16" t="s">
        <v>51</v>
      </c>
      <c r="G33" s="16" t="s">
        <v>81</v>
      </c>
      <c r="H33" s="16"/>
      <c r="I33" s="16"/>
      <c r="J33" s="16"/>
      <c r="K33" s="16" t="s">
        <v>57</v>
      </c>
      <c r="P33" s="9">
        <f t="shared" si="0"/>
        <v>8650</v>
      </c>
      <c r="Q33" s="9"/>
      <c r="R33" s="23" t="s">
        <v>70</v>
      </c>
    </row>
    <row r="34" spans="1:18" ht="13.5">
      <c r="A34" s="11">
        <v>66</v>
      </c>
      <c r="B34" s="15" t="s">
        <v>18</v>
      </c>
      <c r="C34" s="15" t="s">
        <v>86</v>
      </c>
      <c r="D34" s="16" t="s">
        <v>51</v>
      </c>
      <c r="E34" s="16"/>
      <c r="F34" s="16" t="s">
        <v>51</v>
      </c>
      <c r="G34" s="16"/>
      <c r="H34" s="16"/>
      <c r="I34" s="16"/>
      <c r="J34" s="16"/>
      <c r="K34" s="16" t="s">
        <v>57</v>
      </c>
      <c r="P34" s="9">
        <f t="shared" si="0"/>
        <v>8650</v>
      </c>
      <c r="Q34" s="9"/>
      <c r="R34" s="23" t="s">
        <v>71</v>
      </c>
    </row>
    <row r="35" spans="1:18" ht="13.5">
      <c r="A35" s="11">
        <v>67</v>
      </c>
      <c r="B35" s="15" t="s">
        <v>20</v>
      </c>
      <c r="C35" s="15" t="s">
        <v>86</v>
      </c>
      <c r="D35" s="16" t="s">
        <v>51</v>
      </c>
      <c r="E35" s="16" t="s">
        <v>51</v>
      </c>
      <c r="F35" s="16" t="s">
        <v>51</v>
      </c>
      <c r="G35" s="16" t="s">
        <v>81</v>
      </c>
      <c r="H35" s="16" t="s">
        <v>81</v>
      </c>
      <c r="I35" s="16" t="s">
        <v>81</v>
      </c>
      <c r="J35" s="16"/>
      <c r="K35" s="16" t="s">
        <v>57</v>
      </c>
      <c r="P35" s="9">
        <f t="shared" si="0"/>
        <v>8650</v>
      </c>
      <c r="Q35" s="9">
        <v>30</v>
      </c>
      <c r="R35" s="23" t="s">
        <v>72</v>
      </c>
    </row>
    <row r="36" spans="1:18" ht="13.5">
      <c r="A36" s="11">
        <v>68</v>
      </c>
      <c r="B36" s="15" t="s">
        <v>22</v>
      </c>
      <c r="C36" s="15" t="s">
        <v>86</v>
      </c>
      <c r="D36" s="16"/>
      <c r="E36" s="16" t="s">
        <v>51</v>
      </c>
      <c r="F36" s="16"/>
      <c r="G36" s="16"/>
      <c r="I36" s="16" t="s">
        <v>81</v>
      </c>
      <c r="J36" s="16" t="s">
        <v>81</v>
      </c>
      <c r="K36" s="16" t="s">
        <v>57</v>
      </c>
      <c r="P36" s="9">
        <f t="shared" si="0"/>
        <v>8680</v>
      </c>
      <c r="Q36" s="9">
        <v>20</v>
      </c>
      <c r="R36" s="23" t="s">
        <v>73</v>
      </c>
    </row>
    <row r="37" spans="1:18" ht="13.5">
      <c r="A37" s="11">
        <v>69</v>
      </c>
      <c r="B37" s="15" t="s">
        <v>24</v>
      </c>
      <c r="C37" s="15" t="s">
        <v>85</v>
      </c>
      <c r="D37" s="16" t="s">
        <v>51</v>
      </c>
      <c r="E37" s="16" t="s">
        <v>51</v>
      </c>
      <c r="F37" s="16" t="s">
        <v>51</v>
      </c>
      <c r="G37" s="16" t="s">
        <v>81</v>
      </c>
      <c r="H37" s="16" t="s">
        <v>81</v>
      </c>
      <c r="I37" s="16"/>
      <c r="J37" s="16" t="s">
        <v>81</v>
      </c>
      <c r="K37" s="16" t="s">
        <v>57</v>
      </c>
      <c r="P37" s="9">
        <f t="shared" si="0"/>
        <v>8700</v>
      </c>
      <c r="Q37" s="9">
        <v>40</v>
      </c>
      <c r="R37" s="23" t="s">
        <v>74</v>
      </c>
    </row>
    <row r="38" spans="1:18" ht="13.5">
      <c r="A38" s="11">
        <v>70</v>
      </c>
      <c r="B38" s="15" t="s">
        <v>207</v>
      </c>
      <c r="C38" s="15" t="s">
        <v>85</v>
      </c>
      <c r="D38" s="16"/>
      <c r="E38" s="16"/>
      <c r="F38" s="16"/>
      <c r="G38" s="16"/>
      <c r="H38" s="16" t="s">
        <v>80</v>
      </c>
      <c r="I38" s="16"/>
      <c r="J38" s="16"/>
      <c r="K38" s="16" t="s">
        <v>57</v>
      </c>
      <c r="P38" s="9"/>
      <c r="Q38" s="9"/>
      <c r="R38" s="23"/>
    </row>
    <row r="39" spans="1:18" ht="13.5">
      <c r="A39" s="11">
        <v>71</v>
      </c>
      <c r="B39" s="15" t="s">
        <v>26</v>
      </c>
      <c r="C39" s="15" t="s">
        <v>84</v>
      </c>
      <c r="D39" s="16"/>
      <c r="E39" s="16"/>
      <c r="G39" s="16"/>
      <c r="H39" s="16"/>
      <c r="I39" s="16"/>
      <c r="J39" s="16"/>
      <c r="K39" s="16" t="s">
        <v>57</v>
      </c>
      <c r="P39" s="9">
        <f>P37+Q37</f>
        <v>8740</v>
      </c>
      <c r="Q39" s="9">
        <v>30</v>
      </c>
      <c r="R39" s="23" t="s">
        <v>114</v>
      </c>
    </row>
    <row r="40" spans="1:18" ht="13.5">
      <c r="A40" s="11">
        <v>72</v>
      </c>
      <c r="B40" s="15" t="s">
        <v>28</v>
      </c>
      <c r="C40" s="15" t="s">
        <v>84</v>
      </c>
      <c r="D40" s="16" t="s">
        <v>51</v>
      </c>
      <c r="E40" s="16" t="s">
        <v>51</v>
      </c>
      <c r="F40" s="16" t="s">
        <v>51</v>
      </c>
      <c r="G40" s="16"/>
      <c r="H40" s="16"/>
      <c r="I40" s="16"/>
      <c r="J40" s="16"/>
      <c r="K40" s="16" t="s">
        <v>57</v>
      </c>
      <c r="P40" s="9">
        <f t="shared" si="0"/>
        <v>8770</v>
      </c>
      <c r="Q40" s="9">
        <v>30</v>
      </c>
      <c r="R40" s="23" t="s">
        <v>115</v>
      </c>
    </row>
    <row r="41" spans="1:18" ht="13.5">
      <c r="A41" s="11">
        <v>73</v>
      </c>
      <c r="B41" s="15" t="s">
        <v>29</v>
      </c>
      <c r="C41" s="15" t="s">
        <v>84</v>
      </c>
      <c r="D41" s="16" t="s">
        <v>51</v>
      </c>
      <c r="E41" s="16" t="s">
        <v>51</v>
      </c>
      <c r="F41" s="16" t="s">
        <v>51</v>
      </c>
      <c r="G41" s="16" t="s">
        <v>81</v>
      </c>
      <c r="H41" s="16"/>
      <c r="I41" s="16"/>
      <c r="J41" s="16"/>
      <c r="K41" s="16" t="s">
        <v>57</v>
      </c>
      <c r="P41" s="9">
        <f t="shared" si="0"/>
        <v>8800</v>
      </c>
      <c r="Q41" s="9">
        <v>50</v>
      </c>
      <c r="R41" s="23" t="s">
        <v>75</v>
      </c>
    </row>
    <row r="42" spans="1:18" ht="13.5">
      <c r="A42" s="11">
        <v>74</v>
      </c>
      <c r="B42" s="15" t="s">
        <v>31</v>
      </c>
      <c r="C42" s="15" t="s">
        <v>90</v>
      </c>
      <c r="D42" s="16" t="s">
        <v>51</v>
      </c>
      <c r="E42" s="16" t="s">
        <v>51</v>
      </c>
      <c r="F42" s="16" t="s">
        <v>51</v>
      </c>
      <c r="G42" s="16"/>
      <c r="H42" s="16"/>
      <c r="I42" s="16"/>
      <c r="J42" s="16"/>
      <c r="K42" s="16" t="s">
        <v>57</v>
      </c>
      <c r="P42" s="9">
        <f t="shared" si="0"/>
        <v>8850</v>
      </c>
      <c r="Q42" s="9">
        <v>50</v>
      </c>
      <c r="R42" s="23" t="s">
        <v>116</v>
      </c>
    </row>
    <row r="43" spans="1:18" ht="13.5">
      <c r="A43" s="11">
        <v>75</v>
      </c>
      <c r="B43" s="15" t="s">
        <v>33</v>
      </c>
      <c r="C43" s="15" t="s">
        <v>89</v>
      </c>
      <c r="D43" s="16" t="s">
        <v>51</v>
      </c>
      <c r="E43" s="16" t="s">
        <v>51</v>
      </c>
      <c r="F43" s="16" t="s">
        <v>51</v>
      </c>
      <c r="G43" s="16" t="s">
        <v>81</v>
      </c>
      <c r="H43" s="16"/>
      <c r="I43" s="16"/>
      <c r="J43" s="16" t="s">
        <v>81</v>
      </c>
      <c r="K43" s="16" t="s">
        <v>57</v>
      </c>
      <c r="P43" s="9">
        <f t="shared" si="0"/>
        <v>8900</v>
      </c>
      <c r="Q43" s="9">
        <v>100</v>
      </c>
      <c r="R43" s="23" t="s">
        <v>76</v>
      </c>
    </row>
    <row r="44" spans="1:18" ht="13.5">
      <c r="A44" s="11">
        <v>76</v>
      </c>
      <c r="B44" s="15" t="s">
        <v>41</v>
      </c>
      <c r="C44" s="15" t="s">
        <v>89</v>
      </c>
      <c r="D44" s="16" t="s">
        <v>51</v>
      </c>
      <c r="E44" s="16" t="s">
        <v>51</v>
      </c>
      <c r="F44" s="16" t="s">
        <v>51</v>
      </c>
      <c r="G44" s="16"/>
      <c r="H44" s="16"/>
      <c r="I44" s="16"/>
      <c r="J44" s="16"/>
      <c r="K44" s="16" t="s">
        <v>57</v>
      </c>
      <c r="P44" s="9">
        <f t="shared" si="0"/>
        <v>9000</v>
      </c>
      <c r="Q44" s="9">
        <v>50</v>
      </c>
      <c r="R44" s="23" t="s">
        <v>117</v>
      </c>
    </row>
    <row r="45" spans="1:18" ht="13.5">
      <c r="A45" s="11">
        <v>77</v>
      </c>
      <c r="B45" s="15" t="s">
        <v>36</v>
      </c>
      <c r="C45" s="15" t="s">
        <v>89</v>
      </c>
      <c r="D45" s="16" t="s">
        <v>51</v>
      </c>
      <c r="E45" s="16" t="s">
        <v>51</v>
      </c>
      <c r="F45" s="16" t="s">
        <v>51</v>
      </c>
      <c r="G45" s="16" t="s">
        <v>81</v>
      </c>
      <c r="H45" s="16"/>
      <c r="I45" s="16"/>
      <c r="J45" s="16" t="s">
        <v>81</v>
      </c>
      <c r="K45" s="16" t="s">
        <v>57</v>
      </c>
      <c r="P45" s="9">
        <f t="shared" si="0"/>
        <v>9050</v>
      </c>
      <c r="Q45" s="9"/>
      <c r="R45" s="23" t="s">
        <v>76</v>
      </c>
    </row>
    <row r="46" spans="1:11" ht="13.5">
      <c r="A46" s="11">
        <v>78</v>
      </c>
      <c r="B46" s="15" t="s">
        <v>210</v>
      </c>
      <c r="C46" s="15" t="s">
        <v>89</v>
      </c>
      <c r="D46" s="16" t="s">
        <v>51</v>
      </c>
      <c r="E46" s="16" t="s">
        <v>51</v>
      </c>
      <c r="F46" s="16" t="s">
        <v>51</v>
      </c>
      <c r="G46" s="16" t="s">
        <v>81</v>
      </c>
      <c r="H46" s="16" t="s">
        <v>81</v>
      </c>
      <c r="I46" s="16"/>
      <c r="J46" s="16" t="s">
        <v>81</v>
      </c>
      <c r="K46" s="16" t="s">
        <v>57</v>
      </c>
    </row>
    <row r="47" spans="1:11" ht="13.5">
      <c r="A47" s="11">
        <v>79</v>
      </c>
      <c r="B47" s="15" t="s">
        <v>211</v>
      </c>
      <c r="C47" s="15" t="s">
        <v>89</v>
      </c>
      <c r="D47" s="16"/>
      <c r="E47" s="16"/>
      <c r="F47" s="16"/>
      <c r="G47" s="16"/>
      <c r="H47" s="16" t="s">
        <v>80</v>
      </c>
      <c r="I47" s="16"/>
      <c r="J47" s="16"/>
      <c r="K47" s="16" t="s">
        <v>57</v>
      </c>
    </row>
    <row r="48" spans="1:11" ht="13.5">
      <c r="A48" s="11">
        <v>80</v>
      </c>
      <c r="B48" s="15" t="s">
        <v>208</v>
      </c>
      <c r="C48" s="15" t="s">
        <v>89</v>
      </c>
      <c r="D48" s="16"/>
      <c r="E48" s="16"/>
      <c r="F48" s="16"/>
      <c r="G48" s="16"/>
      <c r="H48" s="16" t="s">
        <v>80</v>
      </c>
      <c r="I48" s="16"/>
      <c r="J48" s="16"/>
      <c r="K48" s="16" t="s">
        <v>57</v>
      </c>
    </row>
    <row r="49" spans="1:11" ht="13.5">
      <c r="A49" s="11">
        <v>81</v>
      </c>
      <c r="B49" s="15" t="s">
        <v>172</v>
      </c>
      <c r="C49" s="15" t="s">
        <v>89</v>
      </c>
      <c r="D49" s="16"/>
      <c r="E49" s="16"/>
      <c r="F49" s="16"/>
      <c r="G49" s="16" t="s">
        <v>80</v>
      </c>
      <c r="H49" s="16"/>
      <c r="I49" s="16"/>
      <c r="J49" s="16"/>
      <c r="K49" s="16" t="s">
        <v>57</v>
      </c>
    </row>
    <row r="50" spans="1:11" ht="13.5">
      <c r="A50" s="11">
        <v>82</v>
      </c>
      <c r="B50" s="15" t="s">
        <v>130</v>
      </c>
      <c r="C50" s="15" t="s">
        <v>87</v>
      </c>
      <c r="D50" s="16" t="s">
        <v>51</v>
      </c>
      <c r="E50" s="16"/>
      <c r="F50" s="16" t="s">
        <v>51</v>
      </c>
      <c r="G50" s="16"/>
      <c r="H50" s="16"/>
      <c r="I50" s="16"/>
      <c r="J50" s="16"/>
      <c r="K50" s="16" t="s">
        <v>57</v>
      </c>
    </row>
    <row r="51" spans="1:11" ht="13.5">
      <c r="A51" s="11">
        <v>83</v>
      </c>
      <c r="B51" s="15" t="s">
        <v>197</v>
      </c>
      <c r="C51" s="15" t="s">
        <v>85</v>
      </c>
      <c r="D51" s="16"/>
      <c r="E51" s="16"/>
      <c r="F51" s="16"/>
      <c r="G51" s="16" t="s">
        <v>81</v>
      </c>
      <c r="H51" s="16" t="s">
        <v>81</v>
      </c>
      <c r="I51" s="16" t="s">
        <v>81</v>
      </c>
      <c r="J51" s="16" t="s">
        <v>81</v>
      </c>
      <c r="K51" s="16" t="s">
        <v>57</v>
      </c>
    </row>
    <row r="52" spans="1:11" ht="13.5">
      <c r="A52" s="11">
        <v>84</v>
      </c>
      <c r="B52" s="15" t="s">
        <v>199</v>
      </c>
      <c r="C52" s="15" t="s">
        <v>85</v>
      </c>
      <c r="D52" s="16"/>
      <c r="E52" s="16"/>
      <c r="F52" s="16"/>
      <c r="G52" s="16" t="s">
        <v>81</v>
      </c>
      <c r="H52" s="16" t="s">
        <v>81</v>
      </c>
      <c r="I52" s="16" t="s">
        <v>81</v>
      </c>
      <c r="J52" s="16" t="s">
        <v>81</v>
      </c>
      <c r="K52" s="16" t="s">
        <v>57</v>
      </c>
    </row>
    <row r="53" spans="2:10" ht="13.5">
      <c r="B53" s="4" t="s">
        <v>54</v>
      </c>
      <c r="C53" s="4"/>
      <c r="D53" s="1">
        <f aca="true" t="shared" si="1" ref="D53:J53">COUNTIF(D3:D52,"○")</f>
        <v>33</v>
      </c>
      <c r="E53" s="1">
        <f t="shared" si="1"/>
        <v>31</v>
      </c>
      <c r="F53" s="1">
        <f t="shared" si="1"/>
        <v>35</v>
      </c>
      <c r="G53" s="1">
        <f t="shared" si="1"/>
        <v>24</v>
      </c>
      <c r="H53" s="1">
        <f t="shared" si="1"/>
        <v>15</v>
      </c>
      <c r="I53" s="1">
        <f t="shared" si="1"/>
        <v>8</v>
      </c>
      <c r="J53" s="1">
        <f t="shared" si="1"/>
        <v>14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41"/>
  <sheetViews>
    <sheetView tabSelected="1" zoomScalePageLayoutView="0" workbookViewId="0" topLeftCell="A1">
      <selection activeCell="B2" sqref="B2"/>
    </sheetView>
  </sheetViews>
  <sheetFormatPr defaultColWidth="3.625" defaultRowHeight="16.5" customHeight="1"/>
  <cols>
    <col min="1" max="1" width="4.875" style="30" customWidth="1"/>
    <col min="2" max="16384" width="3.625" style="27" customWidth="1"/>
  </cols>
  <sheetData>
    <row r="1" spans="2:20" ht="33.75" customHeight="1">
      <c r="B1" s="94" t="s">
        <v>224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="30" customFormat="1" ht="27.75" customHeight="1">
      <c r="A2" s="41" t="s">
        <v>182</v>
      </c>
    </row>
    <row r="3" spans="2:8" ht="15" customHeight="1" thickBot="1">
      <c r="B3" s="36"/>
      <c r="C3" s="36"/>
      <c r="D3" s="36"/>
      <c r="E3" s="36"/>
      <c r="F3" s="36"/>
      <c r="G3" s="36"/>
      <c r="H3" s="36"/>
    </row>
    <row r="4" spans="2:18" ht="8.25" customHeigh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2:18" ht="19.5" customHeight="1">
      <c r="B5" s="51"/>
      <c r="C5" s="24" t="s">
        <v>180</v>
      </c>
      <c r="D5" s="28" t="s">
        <v>181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52"/>
    </row>
    <row r="6" spans="2:18" ht="9" customHeight="1">
      <c r="B6" s="51"/>
      <c r="C6" s="28"/>
      <c r="D6" s="28"/>
      <c r="E6" s="53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52"/>
    </row>
    <row r="7" spans="2:18" ht="24.75" customHeight="1">
      <c r="B7" s="51"/>
      <c r="C7" s="62" t="s">
        <v>216</v>
      </c>
      <c r="D7" s="28"/>
      <c r="E7" s="53"/>
      <c r="F7" s="28"/>
      <c r="G7" s="28"/>
      <c r="H7" s="28"/>
      <c r="I7" s="28"/>
      <c r="J7" s="28"/>
      <c r="K7" s="28"/>
      <c r="L7" s="28"/>
      <c r="M7" s="28"/>
      <c r="N7" s="28"/>
      <c r="O7" s="54"/>
      <c r="P7" s="28"/>
      <c r="Q7" s="28"/>
      <c r="R7" s="52"/>
    </row>
    <row r="8" spans="2:18" ht="24.75" customHeight="1">
      <c r="B8" s="95" t="s">
        <v>189</v>
      </c>
      <c r="C8" s="96"/>
      <c r="D8" s="96"/>
      <c r="E8" s="96"/>
      <c r="F8" s="96"/>
      <c r="G8" s="63" t="s">
        <v>217</v>
      </c>
      <c r="H8" s="28"/>
      <c r="I8" s="28"/>
      <c r="J8" s="28"/>
      <c r="K8" s="28"/>
      <c r="L8" s="28"/>
      <c r="M8" s="28"/>
      <c r="N8" s="28"/>
      <c r="O8" s="54"/>
      <c r="P8" s="28"/>
      <c r="Q8" s="28"/>
      <c r="R8" s="52"/>
    </row>
    <row r="9" spans="2:18" ht="11.25" customHeight="1" thickBot="1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ht="6" customHeight="1"/>
    <row r="11" ht="6" customHeight="1">
      <c r="E11" s="63"/>
    </row>
    <row r="12" spans="1:8" ht="19.5" customHeight="1">
      <c r="A12" s="46" t="s">
        <v>174</v>
      </c>
      <c r="B12" s="36" t="s">
        <v>123</v>
      </c>
      <c r="C12" s="36"/>
      <c r="D12" s="36"/>
      <c r="E12" s="36"/>
      <c r="F12" s="36"/>
      <c r="G12" s="36"/>
      <c r="H12" s="36"/>
    </row>
    <row r="13" spans="1:8" ht="19.5" customHeight="1">
      <c r="A13" s="46"/>
      <c r="C13" s="37" t="s">
        <v>131</v>
      </c>
      <c r="D13" s="36"/>
      <c r="E13" s="36"/>
      <c r="F13" s="36"/>
      <c r="G13" s="36" t="s">
        <v>132</v>
      </c>
      <c r="H13" s="36"/>
    </row>
    <row r="14" spans="1:8" ht="19.5" customHeight="1">
      <c r="A14" s="46"/>
      <c r="D14" s="36"/>
      <c r="E14" s="36"/>
      <c r="F14" s="36"/>
      <c r="G14" s="36"/>
      <c r="H14" s="36"/>
    </row>
    <row r="15" spans="1:8" ht="19.5" customHeight="1">
      <c r="A15" s="46"/>
      <c r="B15" s="36"/>
      <c r="D15" s="36"/>
      <c r="E15" s="36"/>
      <c r="F15" s="36"/>
      <c r="G15" s="36"/>
      <c r="H15" s="36"/>
    </row>
    <row r="16" spans="1:8" ht="19.5" customHeight="1">
      <c r="A16" s="46" t="s">
        <v>175</v>
      </c>
      <c r="B16" s="36" t="s">
        <v>124</v>
      </c>
      <c r="C16" s="36"/>
      <c r="D16" s="36"/>
      <c r="E16" s="36"/>
      <c r="F16" s="36"/>
      <c r="G16" s="36"/>
      <c r="H16" s="36"/>
    </row>
    <row r="17" spans="1:12" ht="19.5" customHeight="1">
      <c r="A17" s="47"/>
      <c r="B17"/>
      <c r="C17"/>
      <c r="D17"/>
      <c r="E17"/>
      <c r="F17"/>
      <c r="G17"/>
      <c r="H17"/>
      <c r="I17" s="36"/>
      <c r="J17"/>
      <c r="K17"/>
      <c r="L17"/>
    </row>
    <row r="18" spans="1:8" ht="19.5" customHeight="1">
      <c r="A18" s="46" t="s">
        <v>176</v>
      </c>
      <c r="B18" s="27" t="s">
        <v>134</v>
      </c>
      <c r="D18" s="36"/>
      <c r="E18" s="36"/>
      <c r="F18" s="36"/>
      <c r="G18" s="36"/>
      <c r="H18" s="36"/>
    </row>
    <row r="19" spans="1:8" ht="19.5" customHeight="1">
      <c r="A19" s="46"/>
      <c r="B19" s="27" t="s">
        <v>133</v>
      </c>
      <c r="D19" s="36"/>
      <c r="E19" s="36"/>
      <c r="F19" s="36"/>
      <c r="G19" s="36"/>
      <c r="H19" s="36"/>
    </row>
    <row r="20" spans="1:8" ht="19.5" customHeight="1">
      <c r="A20" s="46"/>
      <c r="B20" s="30" t="s">
        <v>135</v>
      </c>
      <c r="C20" s="36" t="s">
        <v>136</v>
      </c>
      <c r="D20" s="36"/>
      <c r="E20" s="36"/>
      <c r="F20" s="36"/>
      <c r="G20" s="36"/>
      <c r="H20" s="36"/>
    </row>
    <row r="21" spans="1:8" ht="19.5" customHeight="1">
      <c r="A21" s="46"/>
      <c r="B21" s="30"/>
      <c r="C21" s="27" t="s">
        <v>187</v>
      </c>
      <c r="D21" s="36"/>
      <c r="E21" s="36"/>
      <c r="F21" s="36"/>
      <c r="G21" s="36"/>
      <c r="H21" s="36"/>
    </row>
    <row r="22" spans="1:8" ht="19.5" customHeight="1">
      <c r="A22" s="46"/>
      <c r="B22" s="30" t="s">
        <v>137</v>
      </c>
      <c r="C22" s="36" t="s">
        <v>138</v>
      </c>
      <c r="D22" s="36"/>
      <c r="E22" s="36"/>
      <c r="F22" s="36"/>
      <c r="G22" s="36"/>
      <c r="H22" s="36"/>
    </row>
    <row r="23" spans="1:11" ht="19.5" customHeight="1">
      <c r="A23" s="46"/>
      <c r="B23" s="40"/>
      <c r="C23" s="36" t="s">
        <v>139</v>
      </c>
      <c r="D23" s="36"/>
      <c r="E23" s="36"/>
      <c r="F23" s="36"/>
      <c r="G23" s="36"/>
      <c r="H23" s="36"/>
      <c r="I23" s="38"/>
      <c r="J23" s="38"/>
      <c r="K23" s="38"/>
    </row>
    <row r="24" spans="1:11" ht="19.5" customHeight="1">
      <c r="A24" s="46"/>
      <c r="B24" s="30" t="s">
        <v>140</v>
      </c>
      <c r="C24" s="36" t="s">
        <v>141</v>
      </c>
      <c r="D24" s="36"/>
      <c r="E24" s="36"/>
      <c r="F24" s="36"/>
      <c r="G24" s="36"/>
      <c r="H24" s="36"/>
      <c r="I24" s="38"/>
      <c r="J24" s="38"/>
      <c r="K24" s="38"/>
    </row>
    <row r="25" spans="1:11" ht="19.5" customHeight="1">
      <c r="A25" s="46"/>
      <c r="B25" s="40"/>
      <c r="C25" s="36" t="s">
        <v>142</v>
      </c>
      <c r="D25" s="36"/>
      <c r="E25" s="36"/>
      <c r="F25" s="36"/>
      <c r="G25" s="36"/>
      <c r="H25" s="36"/>
      <c r="I25" s="38"/>
      <c r="J25" s="38"/>
      <c r="K25" s="38"/>
    </row>
    <row r="26" spans="1:11" ht="19.5" customHeight="1">
      <c r="A26" s="46"/>
      <c r="B26" s="30" t="s">
        <v>143</v>
      </c>
      <c r="C26" s="36" t="s">
        <v>144</v>
      </c>
      <c r="D26" s="36"/>
      <c r="E26" s="36"/>
      <c r="F26" s="36"/>
      <c r="G26" s="36"/>
      <c r="H26" s="36"/>
      <c r="K26" s="30"/>
    </row>
    <row r="27" spans="1:11" ht="19.5" customHeight="1">
      <c r="A27" s="46"/>
      <c r="D27" s="36"/>
      <c r="E27" s="36"/>
      <c r="F27" s="36"/>
      <c r="G27" s="36"/>
      <c r="H27" s="36"/>
      <c r="K27" s="30"/>
    </row>
    <row r="28" spans="1:25" ht="19.5" customHeight="1">
      <c r="A28" s="46" t="s">
        <v>177</v>
      </c>
      <c r="B28" s="36" t="s">
        <v>145</v>
      </c>
      <c r="C28" s="36"/>
      <c r="D28" s="36"/>
      <c r="E28" s="36"/>
      <c r="F28" s="36"/>
      <c r="G28" s="36"/>
      <c r="H28" s="36"/>
      <c r="Y28"/>
    </row>
    <row r="29" spans="1:8" ht="19.5" customHeight="1">
      <c r="A29" s="46"/>
      <c r="B29" s="36"/>
      <c r="C29" s="36"/>
      <c r="D29" s="36"/>
      <c r="E29" s="36"/>
      <c r="F29" s="36"/>
      <c r="G29" s="36"/>
      <c r="H29" s="36"/>
    </row>
    <row r="30" spans="1:8" ht="19.5" customHeight="1">
      <c r="A30" s="46" t="s">
        <v>178</v>
      </c>
      <c r="B30" s="36" t="s">
        <v>149</v>
      </c>
      <c r="C30" s="36"/>
      <c r="D30" s="36"/>
      <c r="E30" s="36"/>
      <c r="F30" s="36"/>
      <c r="G30" s="36"/>
      <c r="H30" s="36"/>
    </row>
    <row r="31" spans="1:8" ht="19.5" customHeight="1">
      <c r="A31" s="46"/>
      <c r="B31" s="36" t="s">
        <v>184</v>
      </c>
      <c r="C31" s="36"/>
      <c r="D31" s="36"/>
      <c r="E31" s="36"/>
      <c r="F31" s="36"/>
      <c r="G31" s="36"/>
      <c r="H31" s="36"/>
    </row>
    <row r="32" spans="1:8" ht="19.5" customHeight="1">
      <c r="A32" s="46"/>
      <c r="C32" s="27" t="s">
        <v>183</v>
      </c>
      <c r="D32" s="36"/>
      <c r="E32" s="36"/>
      <c r="F32" s="36"/>
      <c r="G32" s="36"/>
      <c r="H32" s="36"/>
    </row>
    <row r="33" spans="1:8" ht="19.5" customHeight="1">
      <c r="A33" s="46"/>
      <c r="C33" s="36"/>
      <c r="D33" s="36"/>
      <c r="E33" s="36"/>
      <c r="F33" s="36"/>
      <c r="G33" s="36"/>
      <c r="H33" s="36"/>
    </row>
    <row r="34" spans="1:8" ht="16.5" customHeight="1">
      <c r="A34" s="46"/>
      <c r="B34" s="36"/>
      <c r="C34" s="36"/>
      <c r="D34" s="36"/>
      <c r="E34" s="36"/>
      <c r="F34" s="36"/>
      <c r="G34" s="36"/>
      <c r="H34" s="36"/>
    </row>
    <row r="35" spans="1:8" ht="16.5" customHeight="1">
      <c r="A35" s="46" t="s">
        <v>179</v>
      </c>
      <c r="B35" s="27" t="s">
        <v>150</v>
      </c>
      <c r="C35" s="36"/>
      <c r="D35" s="36"/>
      <c r="E35" s="36"/>
      <c r="F35" s="36"/>
      <c r="G35" s="36"/>
      <c r="H35" s="36"/>
    </row>
    <row r="36" spans="1:8" ht="24" customHeight="1">
      <c r="A36" s="29"/>
      <c r="B36" s="61" t="s">
        <v>218</v>
      </c>
      <c r="C36" s="36"/>
      <c r="D36" s="36"/>
      <c r="E36"/>
      <c r="F36" s="36"/>
      <c r="G36" s="36"/>
      <c r="H36" s="36"/>
    </row>
    <row r="37" spans="1:8" ht="16.5" customHeight="1">
      <c r="A37" s="29"/>
      <c r="B37" s="36"/>
      <c r="C37" s="36"/>
      <c r="D37" s="36"/>
      <c r="E37"/>
      <c r="F37" s="36"/>
      <c r="G37" s="36"/>
      <c r="H37" s="36"/>
    </row>
    <row r="38" spans="1:21" ht="16.5" customHeight="1">
      <c r="A38" s="29"/>
      <c r="B38" s="36"/>
      <c r="C38" s="65" t="s">
        <v>151</v>
      </c>
      <c r="D38" s="67" t="s">
        <v>202</v>
      </c>
      <c r="E38" s="65"/>
      <c r="F38" s="65"/>
      <c r="G38" s="65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8" ht="16.5" customHeight="1">
      <c r="A39" s="29"/>
      <c r="B39" s="39"/>
      <c r="C39" s="36"/>
      <c r="D39" s="36"/>
      <c r="E39" s="36"/>
      <c r="F39" s="36"/>
      <c r="G39" s="36"/>
      <c r="H39" s="36"/>
    </row>
    <row r="40" spans="3:6" ht="16.5" customHeight="1">
      <c r="C40" s="36"/>
      <c r="D40" s="36"/>
      <c r="E40" s="36"/>
      <c r="F40" s="36"/>
    </row>
    <row r="41" spans="3:6" ht="16.5" customHeight="1">
      <c r="C41" s="36"/>
      <c r="D41" s="36"/>
      <c r="E41" s="36"/>
      <c r="F41" s="36"/>
    </row>
  </sheetData>
  <sheetProtection formatCells="0" selectLockedCells="1" selectUnlockedCells="1"/>
  <protectedRanges>
    <protectedRange sqref="I18:I22 I12:I16 I46:I109 I3 I26:I39" name="範囲1"/>
  </protectedRanges>
  <mergeCells count="2">
    <mergeCell ref="B1:T1"/>
    <mergeCell ref="B8:F8"/>
  </mergeCells>
  <dataValidations count="1">
    <dataValidation type="whole" allowBlank="1" showInputMessage="1" showErrorMessage="1" sqref="I23:I25">
      <formula1>7630</formula1>
      <formula2>9049</formula2>
    </dataValidation>
  </dataValidations>
  <hyperlinks>
    <hyperlink ref="G8" r:id="rId1" display="http://wwwb.pikara.ne.jp/hatariku/"/>
  </hyperlinks>
  <printOptions/>
  <pageMargins left="0.787" right="0.787" top="0.984" bottom="0.984" header="0.512" footer="0.512"/>
  <pageSetup orientation="portrait" paperSize="9" scale="9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O29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3.50390625" style="43" customWidth="1"/>
    <col min="2" max="2" width="3.375" style="43" customWidth="1"/>
    <col min="3" max="3" width="18.375" style="43" bestFit="1" customWidth="1"/>
    <col min="4" max="4" width="2.875" style="43" customWidth="1"/>
    <col min="5" max="5" width="3.375" style="43" customWidth="1"/>
    <col min="6" max="6" width="18.375" style="43" bestFit="1" customWidth="1"/>
    <col min="7" max="7" width="2.875" style="43" customWidth="1"/>
    <col min="8" max="8" width="3.375" style="43" hidden="1" customWidth="1"/>
    <col min="9" max="9" width="13.50390625" style="43" hidden="1" customWidth="1"/>
    <col min="10" max="10" width="2.875" style="43" hidden="1" customWidth="1"/>
    <col min="11" max="11" width="3.375" style="43" hidden="1" customWidth="1"/>
    <col min="12" max="12" width="12.25390625" style="43" hidden="1" customWidth="1"/>
    <col min="13" max="14" width="9.00390625" style="43" customWidth="1"/>
    <col min="15" max="15" width="29.00390625" style="43" bestFit="1" customWidth="1"/>
    <col min="16" max="16384" width="9.00390625" style="43" customWidth="1"/>
  </cols>
  <sheetData>
    <row r="1" spans="2:14" ht="17.25">
      <c r="B1" s="42" t="s">
        <v>152</v>
      </c>
      <c r="N1" s="12" t="s">
        <v>47</v>
      </c>
    </row>
    <row r="3" spans="2:11" ht="19.5" customHeight="1">
      <c r="B3" s="43" t="s">
        <v>153</v>
      </c>
      <c r="E3" s="43" t="s">
        <v>154</v>
      </c>
      <c r="H3" s="43" t="s">
        <v>156</v>
      </c>
      <c r="K3" s="43" t="s">
        <v>155</v>
      </c>
    </row>
    <row r="4" ht="7.5" customHeight="1"/>
    <row r="5" spans="2:15" ht="30" customHeight="1">
      <c r="B5" s="44">
        <v>10</v>
      </c>
      <c r="C5" s="45" t="s">
        <v>4</v>
      </c>
      <c r="E5" s="44">
        <v>60</v>
      </c>
      <c r="F5" s="45" t="s">
        <v>5</v>
      </c>
      <c r="H5" s="44">
        <v>10</v>
      </c>
      <c r="I5" s="45" t="s">
        <v>157</v>
      </c>
      <c r="K5" s="44">
        <v>27</v>
      </c>
      <c r="L5" s="45" t="s">
        <v>166</v>
      </c>
      <c r="N5" s="70" t="s">
        <v>52</v>
      </c>
      <c r="O5" s="70" t="s">
        <v>53</v>
      </c>
    </row>
    <row r="6" spans="2:15" ht="30" customHeight="1">
      <c r="B6" s="44">
        <v>11</v>
      </c>
      <c r="C6" s="45" t="s">
        <v>6</v>
      </c>
      <c r="E6" s="44">
        <v>61</v>
      </c>
      <c r="F6" s="45" t="s">
        <v>7</v>
      </c>
      <c r="H6" s="44">
        <v>11</v>
      </c>
      <c r="I6" s="45" t="s">
        <v>12</v>
      </c>
      <c r="K6" s="44">
        <v>28</v>
      </c>
      <c r="L6" s="45" t="s">
        <v>13</v>
      </c>
      <c r="N6" s="70">
        <v>1</v>
      </c>
      <c r="O6" s="71" t="s">
        <v>77</v>
      </c>
    </row>
    <row r="7" spans="2:15" ht="30" customHeight="1">
      <c r="B7" s="44">
        <v>12</v>
      </c>
      <c r="C7" s="45" t="s">
        <v>8</v>
      </c>
      <c r="E7" s="44">
        <v>62</v>
      </c>
      <c r="F7" s="45" t="s">
        <v>9</v>
      </c>
      <c r="H7" s="44">
        <v>12</v>
      </c>
      <c r="I7" s="45" t="s">
        <v>14</v>
      </c>
      <c r="K7" s="44">
        <v>29</v>
      </c>
      <c r="L7" s="45" t="s">
        <v>167</v>
      </c>
      <c r="N7" s="70">
        <v>2</v>
      </c>
      <c r="O7" s="71" t="s">
        <v>78</v>
      </c>
    </row>
    <row r="8" spans="2:15" ht="30" customHeight="1">
      <c r="B8" s="44">
        <v>13</v>
      </c>
      <c r="C8" s="45" t="s">
        <v>10</v>
      </c>
      <c r="E8" s="44">
        <v>63</v>
      </c>
      <c r="F8" s="45" t="s">
        <v>11</v>
      </c>
      <c r="H8" s="44">
        <v>13</v>
      </c>
      <c r="I8" s="45" t="s">
        <v>15</v>
      </c>
      <c r="K8" s="44">
        <v>30</v>
      </c>
      <c r="L8" s="45" t="s">
        <v>16</v>
      </c>
      <c r="N8" s="70">
        <v>3</v>
      </c>
      <c r="O8" s="71" t="s">
        <v>79</v>
      </c>
    </row>
    <row r="9" spans="2:15" ht="30" customHeight="1">
      <c r="B9" s="44">
        <v>14</v>
      </c>
      <c r="C9" s="45" t="s">
        <v>12</v>
      </c>
      <c r="E9" s="44">
        <v>64</v>
      </c>
      <c r="F9" s="45" t="s">
        <v>13</v>
      </c>
      <c r="H9" s="44">
        <v>14</v>
      </c>
      <c r="I9" s="45" t="s">
        <v>158</v>
      </c>
      <c r="K9" s="44">
        <v>31</v>
      </c>
      <c r="L9" s="45" t="s">
        <v>168</v>
      </c>
      <c r="N9" s="70">
        <v>4</v>
      </c>
      <c r="O9" s="71" t="s">
        <v>126</v>
      </c>
    </row>
    <row r="10" spans="2:15" ht="30" customHeight="1">
      <c r="B10" s="44">
        <v>15</v>
      </c>
      <c r="C10" s="45" t="s">
        <v>14</v>
      </c>
      <c r="E10" s="44">
        <v>65</v>
      </c>
      <c r="F10" s="45" t="s">
        <v>16</v>
      </c>
      <c r="H10" s="44">
        <v>15</v>
      </c>
      <c r="I10" s="45" t="s">
        <v>21</v>
      </c>
      <c r="K10" s="44">
        <v>32</v>
      </c>
      <c r="L10" s="45" t="s">
        <v>22</v>
      </c>
      <c r="N10" s="70">
        <v>5</v>
      </c>
      <c r="O10" s="71" t="s">
        <v>127</v>
      </c>
    </row>
    <row r="11" spans="2:15" ht="30" customHeight="1">
      <c r="B11" s="44">
        <v>16</v>
      </c>
      <c r="C11" s="45" t="s">
        <v>15</v>
      </c>
      <c r="E11" s="44">
        <v>66</v>
      </c>
      <c r="F11" s="45" t="s">
        <v>18</v>
      </c>
      <c r="H11" s="44">
        <v>16</v>
      </c>
      <c r="I11" s="45" t="s">
        <v>159</v>
      </c>
      <c r="K11" s="44">
        <v>33</v>
      </c>
      <c r="L11" s="45" t="s">
        <v>24</v>
      </c>
      <c r="N11" s="70">
        <v>6</v>
      </c>
      <c r="O11" s="71" t="s">
        <v>190</v>
      </c>
    </row>
    <row r="12" spans="2:15" ht="30" customHeight="1">
      <c r="B12" s="44">
        <v>17</v>
      </c>
      <c r="C12" s="45" t="s">
        <v>17</v>
      </c>
      <c r="E12" s="44">
        <v>67</v>
      </c>
      <c r="F12" s="45" t="s">
        <v>20</v>
      </c>
      <c r="H12" s="44">
        <v>17</v>
      </c>
      <c r="I12" s="45" t="s">
        <v>23</v>
      </c>
      <c r="K12" s="44">
        <v>34</v>
      </c>
      <c r="L12" s="45" t="s">
        <v>169</v>
      </c>
      <c r="N12" s="70">
        <v>7</v>
      </c>
      <c r="O12" s="71" t="s">
        <v>191</v>
      </c>
    </row>
    <row r="13" spans="2:12" ht="30" customHeight="1">
      <c r="B13" s="44">
        <v>18</v>
      </c>
      <c r="C13" s="45" t="s">
        <v>19</v>
      </c>
      <c r="E13" s="44">
        <v>68</v>
      </c>
      <c r="F13" s="45" t="s">
        <v>22</v>
      </c>
      <c r="H13" s="44">
        <v>18</v>
      </c>
      <c r="I13" s="58" t="s">
        <v>185</v>
      </c>
      <c r="K13" s="44">
        <v>35</v>
      </c>
      <c r="L13" s="45" t="s">
        <v>171</v>
      </c>
    </row>
    <row r="14" spans="2:12" ht="30" customHeight="1">
      <c r="B14" s="44">
        <v>19</v>
      </c>
      <c r="C14" s="45" t="s">
        <v>21</v>
      </c>
      <c r="E14" s="44">
        <v>69</v>
      </c>
      <c r="F14" s="45" t="s">
        <v>24</v>
      </c>
      <c r="H14" s="44">
        <v>19</v>
      </c>
      <c r="I14" s="45" t="s">
        <v>160</v>
      </c>
      <c r="K14" s="44">
        <v>36</v>
      </c>
      <c r="L14" s="45" t="s">
        <v>170</v>
      </c>
    </row>
    <row r="15" spans="2:12" ht="30" customHeight="1">
      <c r="B15" s="44">
        <v>20</v>
      </c>
      <c r="C15" s="68" t="s">
        <v>204</v>
      </c>
      <c r="E15" s="44">
        <v>70</v>
      </c>
      <c r="F15" s="68" t="s">
        <v>207</v>
      </c>
      <c r="H15" s="44">
        <v>20</v>
      </c>
      <c r="I15" s="45" t="s">
        <v>161</v>
      </c>
      <c r="K15" s="44">
        <v>37</v>
      </c>
      <c r="L15" s="45" t="s">
        <v>40</v>
      </c>
    </row>
    <row r="16" spans="2:12" ht="30" customHeight="1">
      <c r="B16" s="44">
        <v>21</v>
      </c>
      <c r="C16" s="68" t="s">
        <v>203</v>
      </c>
      <c r="E16" s="44">
        <v>71</v>
      </c>
      <c r="F16" s="45" t="s">
        <v>26</v>
      </c>
      <c r="H16" s="44">
        <v>21</v>
      </c>
      <c r="I16" s="45" t="s">
        <v>163</v>
      </c>
      <c r="K16" s="44">
        <v>38</v>
      </c>
      <c r="L16" s="45" t="s">
        <v>39</v>
      </c>
    </row>
    <row r="17" spans="2:12" ht="30" customHeight="1">
      <c r="B17" s="44">
        <v>22</v>
      </c>
      <c r="C17" s="45" t="s">
        <v>25</v>
      </c>
      <c r="E17" s="44">
        <v>72</v>
      </c>
      <c r="F17" s="45" t="s">
        <v>28</v>
      </c>
      <c r="H17" s="44">
        <v>22</v>
      </c>
      <c r="I17" s="45" t="s">
        <v>162</v>
      </c>
      <c r="K17" s="44">
        <v>39</v>
      </c>
      <c r="L17" s="45" t="s">
        <v>172</v>
      </c>
    </row>
    <row r="18" spans="2:12" ht="30" customHeight="1">
      <c r="B18" s="44">
        <v>23</v>
      </c>
      <c r="C18" s="45" t="s">
        <v>27</v>
      </c>
      <c r="E18" s="44">
        <v>73</v>
      </c>
      <c r="F18" s="45" t="s">
        <v>29</v>
      </c>
      <c r="H18" s="44">
        <v>23</v>
      </c>
      <c r="I18" s="45" t="s">
        <v>37</v>
      </c>
      <c r="K18" s="44">
        <v>40</v>
      </c>
      <c r="L18" s="45" t="s">
        <v>173</v>
      </c>
    </row>
    <row r="19" spans="2:9" ht="30" customHeight="1">
      <c r="B19" s="44">
        <v>24</v>
      </c>
      <c r="C19" s="45" t="s">
        <v>125</v>
      </c>
      <c r="E19" s="44">
        <v>74</v>
      </c>
      <c r="F19" s="45" t="s">
        <v>31</v>
      </c>
      <c r="H19" s="44">
        <v>24</v>
      </c>
      <c r="I19" s="45" t="s">
        <v>38</v>
      </c>
    </row>
    <row r="20" spans="2:9" ht="30" customHeight="1">
      <c r="B20" s="44">
        <v>25</v>
      </c>
      <c r="C20" s="45" t="s">
        <v>30</v>
      </c>
      <c r="E20" s="44">
        <v>75</v>
      </c>
      <c r="F20" s="45" t="s">
        <v>33</v>
      </c>
      <c r="H20" s="44">
        <v>25</v>
      </c>
      <c r="I20" s="45" t="s">
        <v>164</v>
      </c>
    </row>
    <row r="21" spans="2:9" ht="30" customHeight="1">
      <c r="B21" s="44">
        <v>26</v>
      </c>
      <c r="C21" s="45" t="s">
        <v>32</v>
      </c>
      <c r="E21" s="44">
        <v>76</v>
      </c>
      <c r="F21" s="45" t="s">
        <v>41</v>
      </c>
      <c r="H21" s="44">
        <v>26</v>
      </c>
      <c r="I21" s="45" t="s">
        <v>165</v>
      </c>
    </row>
    <row r="22" spans="2:6" ht="30" customHeight="1">
      <c r="B22" s="44">
        <v>27</v>
      </c>
      <c r="C22" s="45" t="s">
        <v>34</v>
      </c>
      <c r="E22" s="44">
        <v>77</v>
      </c>
      <c r="F22" s="45" t="s">
        <v>36</v>
      </c>
    </row>
    <row r="23" spans="2:6" ht="30" customHeight="1">
      <c r="B23" s="44">
        <v>28</v>
      </c>
      <c r="C23" s="45" t="s">
        <v>35</v>
      </c>
      <c r="E23" s="44">
        <v>78</v>
      </c>
      <c r="F23" s="68" t="s">
        <v>212</v>
      </c>
    </row>
    <row r="24" spans="2:6" ht="30" customHeight="1">
      <c r="B24" s="44">
        <v>29</v>
      </c>
      <c r="C24" s="45" t="s">
        <v>37</v>
      </c>
      <c r="E24" s="44">
        <v>79</v>
      </c>
      <c r="F24" s="68" t="s">
        <v>213</v>
      </c>
    </row>
    <row r="25" spans="2:6" ht="30" customHeight="1">
      <c r="B25" s="44">
        <v>30</v>
      </c>
      <c r="C25" s="45" t="s">
        <v>38</v>
      </c>
      <c r="E25" s="44">
        <v>80</v>
      </c>
      <c r="F25" s="69" t="s">
        <v>208</v>
      </c>
    </row>
    <row r="26" spans="2:6" ht="30" customHeight="1">
      <c r="B26" s="44">
        <v>31</v>
      </c>
      <c r="C26" s="69" t="s">
        <v>209</v>
      </c>
      <c r="E26" s="44">
        <v>81</v>
      </c>
      <c r="F26" s="72" t="s">
        <v>172</v>
      </c>
    </row>
    <row r="27" spans="2:6" ht="30" customHeight="1">
      <c r="B27" s="44">
        <v>32</v>
      </c>
      <c r="C27" s="45" t="s">
        <v>129</v>
      </c>
      <c r="E27" s="44">
        <v>82</v>
      </c>
      <c r="F27" s="45" t="s">
        <v>130</v>
      </c>
    </row>
    <row r="28" spans="2:6" ht="30" customHeight="1">
      <c r="B28" s="44">
        <v>33</v>
      </c>
      <c r="C28" s="45" t="s">
        <v>195</v>
      </c>
      <c r="E28" s="44">
        <v>83</v>
      </c>
      <c r="F28" s="45" t="s">
        <v>197</v>
      </c>
    </row>
    <row r="29" spans="2:6" ht="30" customHeight="1">
      <c r="B29" s="44">
        <v>34</v>
      </c>
      <c r="C29" s="45" t="s">
        <v>196</v>
      </c>
      <c r="E29" s="44">
        <v>84</v>
      </c>
      <c r="F29" s="45" t="s">
        <v>198</v>
      </c>
    </row>
  </sheetData>
  <sheetProtection/>
  <printOptions/>
  <pageMargins left="0.984251968503937" right="0.5905511811023623" top="0.984251968503937" bottom="0.984251968503937" header="0.5118110236220472" footer="0.31496062992125984"/>
  <pageSetup orientation="portrait" paperSize="9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hatariku</dc:creator>
  <cp:keywords/>
  <dc:description/>
  <cp:lastModifiedBy>hatariku</cp:lastModifiedBy>
  <cp:lastPrinted>2007-03-01T03:33:38Z</cp:lastPrinted>
  <dcterms:created xsi:type="dcterms:W3CDTF">2002-04-20T03:35:51Z</dcterms:created>
  <dcterms:modified xsi:type="dcterms:W3CDTF">2015-04-30T11:31:10Z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